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18" firstSheet="65" activeTab="71"/>
  </bookViews>
  <sheets>
    <sheet name="（表一）2019年公共收入" sheetId="1" r:id="rId1"/>
    <sheet name="（表二）2019年公共支出" sheetId="2" r:id="rId2"/>
    <sheet name="（表三）2019年基金收入" sheetId="3" r:id="rId3"/>
    <sheet name="（表四）2019年基金支出" sheetId="4" r:id="rId4"/>
    <sheet name="（表五--1）2019国有资本经营收入" sheetId="5" r:id="rId5"/>
    <sheet name="（表五--2）2019国有资本经营支出" sheetId="35" r:id="rId6"/>
    <sheet name="（表六）2019年社保基金收入" sheetId="6" r:id="rId7"/>
    <sheet name="（表七）2019年社保基金支出" sheetId="7" r:id="rId8"/>
    <sheet name="（表八）2019年社保基金结余" sheetId="8" r:id="rId9"/>
    <sheet name="（表九--1）2020年一般公共预算收入情况表" sheetId="9" r:id="rId10"/>
    <sheet name="（表九--2）2020年本级一般公共预算收入情况表 " sheetId="36" r:id="rId11"/>
    <sheet name="（表十--1）2020年一般公共预算支出情况表" sheetId="10" r:id="rId12"/>
    <sheet name="（表十--2）2020年本级一般公共预算支出情况表" sheetId="37" r:id="rId13"/>
    <sheet name="（表十--3）2020年本级一般公共预算基本支出情况表" sheetId="24" r:id="rId14"/>
    <sheet name="（表十--4）本级一般公共预算支出表（县对下转移支付项目）" sheetId="81" r:id="rId15"/>
    <sheet name="（表十-- 5）武定县分地区税收返还和转移支付预算表 " sheetId="82" r:id="rId16"/>
    <sheet name="（表十--6）本级“三公”经费预算财政拨款情况统计表" sheetId="25" r:id="rId17"/>
    <sheet name="（表十一）2020年政府预算支出经济分类情况表" sheetId="11" r:id="rId18"/>
    <sheet name="（表十二--1）2020年政府性基金预算收入情况表" sheetId="12" r:id="rId19"/>
    <sheet name="（表十二--2）2020年本级政府性基金预算收入情况表" sheetId="38" r:id="rId20"/>
    <sheet name="（表十三--1）2020年政府性基金预算支出情况表 " sheetId="39" r:id="rId21"/>
    <sheet name="（表十三--2）2020年本级政府性基金预算支出情况表" sheetId="13" r:id="rId22"/>
    <sheet name="（表十三--3）本级政府性基金支出表（对下转移支付）" sheetId="80" r:id="rId23"/>
    <sheet name="（表十四--1）国有资本经营收入预算情况表" sheetId="14" r:id="rId24"/>
    <sheet name="（表十四--2）国有资本经营支出预算情况表" sheetId="40" r:id="rId25"/>
    <sheet name="（表十四--3）本级国有资本经营收入预算情况表" sheetId="41" r:id="rId26"/>
    <sheet name="（表十四--4）本级国有资本经营支出预算情况表（公开到项）" sheetId="42" r:id="rId27"/>
    <sheet name="（表十四--5） 国有资本经营预算转移支付表（分乡镇）" sheetId="31" r:id="rId28"/>
    <sheet name="（表十四--6） 国有资本经营预算转移支付表（分项目）" sheetId="32" r:id="rId29"/>
    <sheet name="（表十五--1）2020年社会保险基金收入预算情况表" sheetId="15" r:id="rId30"/>
    <sheet name="（表十五--2）2020年本级社会保险基金收入预算情况表 " sheetId="43" r:id="rId31"/>
    <sheet name="（表十六--1）2020年社会保险基金支出预算情况表" sheetId="16" r:id="rId32"/>
    <sheet name="（表十六--2）2020年本级社会保险基金支出预算情况表 " sheetId="44" r:id="rId33"/>
    <sheet name="（表十七）2020年社会保险基金结余情况表" sheetId="17" r:id="rId34"/>
    <sheet name="（表十八--1）2019年地方政府债务限额和余额情况表" sheetId="18" r:id="rId35"/>
    <sheet name="（表十八--2）2019年地方政府一般债务余额情况表 " sheetId="45" r:id="rId36"/>
    <sheet name="（表十八--3）本级2019年地方政府一般债务余额情况表 " sheetId="46" r:id="rId37"/>
    <sheet name="（表十八--4）2019年地方政府专项债务余额情况表 " sheetId="47" r:id="rId38"/>
    <sheet name="（表十八--5）本级2019年地方政府专项债务余额情况表  " sheetId="48" r:id="rId39"/>
    <sheet name="（表十八--6）地方政府债券发行及还本付息情况表" sheetId="77" r:id="rId40"/>
    <sheet name="（表十八--7） 2020年本级政府专项债务限额和余额情况表" sheetId="78" r:id="rId41"/>
    <sheet name="（表十八--8） 2020年年初新增地方政府债券资金安排表" sheetId="79" r:id="rId42"/>
    <sheet name="（表十九）2019年地方政府债务投向情况表" sheetId="19" r:id="rId43"/>
    <sheet name="（表二十）2020年政府债务限额和余额情况表" sheetId="20" r:id="rId44"/>
    <sheet name="（表二十一）重大政策和重点项目绩效目标表" sheetId="33" r:id="rId45"/>
    <sheet name="（表二十二）重点工作情况解释说明汇总表" sheetId="34" r:id="rId46"/>
    <sheet name="一般公共预算收入表" sheetId="84" r:id="rId47"/>
    <sheet name="一般公共预算支出表" sheetId="85" r:id="rId48"/>
    <sheet name="一般公共预算本级收入表" sheetId="86" r:id="rId49"/>
    <sheet name="一般公共预算本级支出表" sheetId="87" r:id="rId50"/>
    <sheet name="一般公共预算本级基本支出表" sheetId="88" r:id="rId51"/>
    <sheet name="一般公共预算税收返还和转移支付表" sheetId="89" r:id="rId52"/>
    <sheet name="政府性基金收入表" sheetId="90" r:id="rId53"/>
    <sheet name="政府性基金支出表" sheetId="91" r:id="rId54"/>
    <sheet name="本级政府性基金支出表" sheetId="92" r:id="rId55"/>
    <sheet name="政府性基金转移支付表" sheetId="93" r:id="rId56"/>
    <sheet name="政府一般债务限额和余额情况表" sheetId="94" r:id="rId57"/>
    <sheet name="政府专项债务限额和余额情况表" sheetId="95" r:id="rId58"/>
    <sheet name="地方政府一般债务余额情况表" sheetId="96" r:id="rId59"/>
    <sheet name="地方政府专项债务余额情况表" sheetId="97" r:id="rId60"/>
    <sheet name="地方政府债券发行及还本 付息情况表" sheetId="98" r:id="rId61"/>
    <sheet name="地方政府债务限额提前下达情况表" sheetId="99" r:id="rId62"/>
    <sheet name="国有资本经营预算收入表" sheetId="100" r:id="rId63"/>
    <sheet name="国有资本经营预算支出表" sheetId="101" r:id="rId64"/>
    <sheet name="本级国有资本经营预算支出表" sheetId="102" r:id="rId65"/>
    <sheet name="国有资本经营预算转移支付表" sheetId="103" r:id="rId66"/>
    <sheet name="社会保险基金收入表" sheetId="104" r:id="rId67"/>
    <sheet name="社会保险基金支出表" sheetId="105" r:id="rId68"/>
    <sheet name="本级“三公”经费预算财政拨款情况统计表" sheetId="106" r:id="rId69"/>
    <sheet name="财政转移支付安排说明" sheetId="107" r:id="rId70"/>
    <sheet name="举借政府债务说明" sheetId="108" r:id="rId71"/>
    <sheet name="重大政策和重点项目绩效目标表" sheetId="109" r:id="rId72"/>
    <sheet name="重点工作情况解释说明汇总表" sheetId="110" r:id="rId73"/>
    <sheet name="公开空表说明" sheetId="111" r:id="rId74"/>
    <sheet name="取数" sheetId="21" state="hidden" r:id="rId75"/>
  </sheets>
  <externalReferences>
    <externalReference r:id="rId76"/>
    <externalReference r:id="rId77"/>
  </externalReferences>
  <definedNames>
    <definedName name="_xlnm._FilterDatabase" localSheetId="0" hidden="1">'（表一）2019年公共收入'!$A$5:$F$129</definedName>
    <definedName name="_xlnm._FilterDatabase" localSheetId="1" hidden="1">'（表二）2019年公共支出'!$A$5:$F$511</definedName>
    <definedName name="_xlnm._FilterDatabase" localSheetId="11" hidden="1">'（表十--1）2020年一般公共预算支出情况表'!$A$5:$D$532</definedName>
    <definedName name="_xlnm._FilterDatabase" localSheetId="12" hidden="1">'（表十--2）2020年本级一般公共预算支出情况表'!$A$5:$D$532</definedName>
    <definedName name="_xlnm._FilterDatabase" localSheetId="74" hidden="1">取数!$A$6:$N$1712</definedName>
    <definedName name="_ESF8887" localSheetId="1">'（表二）2019年公共支出'!#REF!</definedName>
    <definedName name="_ESF8887" localSheetId="9">'（表九--1）2020年一般公共预算收入情况表'!#REF!</definedName>
    <definedName name="_ESF8887" localSheetId="11">'（表十--1）2020年一般公共预算支出情况表'!#REF!</definedName>
    <definedName name="_ESF8887" localSheetId="0">'（表一）2019年公共收入'!#REF!</definedName>
    <definedName name="_ESF8888" localSheetId="1">'（表二）2019年公共支出'!#REF!</definedName>
    <definedName name="_ESF8888" localSheetId="9">'（表九--1）2020年一般公共预算收入情况表'!#REF!</definedName>
    <definedName name="_ESF8888" localSheetId="11">'（表十--1）2020年一般公共预算支出情况表'!#REF!</definedName>
    <definedName name="_ESF8888" localSheetId="0">'（表一）2019年公共收入'!#REF!</definedName>
    <definedName name="_ESF8889" localSheetId="1">'（表二）2019年公共支出'!#REF!</definedName>
    <definedName name="_ESF8889" localSheetId="9">'（表九--1）2020年一般公共预算收入情况表'!#REF!</definedName>
    <definedName name="_ESF8889" localSheetId="11">'（表十--1）2020年一般公共预算支出情况表'!#REF!</definedName>
    <definedName name="_ESF8889" localSheetId="0">'（表一）2019年公共收入'!#REF!</definedName>
    <definedName name="_ESF8890" localSheetId="1">'（表二）2019年公共支出'!#REF!</definedName>
    <definedName name="_ESF8890" localSheetId="9">'（表九--1）2020年一般公共预算收入情况表'!#REF!</definedName>
    <definedName name="_ESF8890" localSheetId="11">'（表十--1）2020年一般公共预算支出情况表'!#REF!</definedName>
    <definedName name="_ESF8890" localSheetId="0">'（表一）2019年公共收入'!#REF!</definedName>
    <definedName name="_ESF8891" localSheetId="1">'（表二）2019年公共支出'!#REF!</definedName>
    <definedName name="_ESF8891" localSheetId="9">'（表九--1）2020年一般公共预算收入情况表'!#REF!</definedName>
    <definedName name="_ESF8891" localSheetId="11">'（表十--1）2020年一般公共预算支出情况表'!#REF!</definedName>
    <definedName name="_ESF8891" localSheetId="0">'（表一）2019年公共收入'!#REF!</definedName>
    <definedName name="_ESF8892" localSheetId="1">'（表二）2019年公共支出'!#REF!</definedName>
    <definedName name="_ESF8892" localSheetId="9">'（表九--1）2020年一般公共预算收入情况表'!#REF!</definedName>
    <definedName name="_ESF8892" localSheetId="11">'（表十--1）2020年一般公共预算支出情况表'!#REF!</definedName>
    <definedName name="_ESF8892" localSheetId="0">'（表一）2019年公共收入'!#REF!</definedName>
    <definedName name="_ESF8893" localSheetId="1">'（表二）2019年公共支出'!$B$5:$F$5</definedName>
    <definedName name="_ESF8893" localSheetId="9">'（表九--1）2020年一般公共预算收入情况表'!#REF!</definedName>
    <definedName name="_ESF8893" localSheetId="11">'（表十--1）2020年一般公共预算支出情况表'!$B$5:$C$5</definedName>
    <definedName name="_ESF8893" localSheetId="0">'（表一）2019年公共收入'!#REF!</definedName>
    <definedName name="_ESF8894" localSheetId="1">'（表二）2019年公共支出'!#REF!</definedName>
    <definedName name="_ESF8894" localSheetId="9">'（表九--1）2020年一般公共预算收入情况表'!#REF!</definedName>
    <definedName name="_ESF8894" localSheetId="11">'（表十--1）2020年一般公共预算支出情况表'!#REF!</definedName>
    <definedName name="_ESF8894" localSheetId="0">'（表一）2019年公共收入'!#REF!</definedName>
    <definedName name="_ESF8895" localSheetId="1">'（表二）2019年公共支出'!#REF!</definedName>
    <definedName name="_ESF8895" localSheetId="9">'（表九--1）2020年一般公共预算收入情况表'!#REF!</definedName>
    <definedName name="_ESF8895" localSheetId="11">'（表十--1）2020年一般公共预算支出情况表'!#REF!</definedName>
    <definedName name="_ESF8895" localSheetId="0">'（表一）2019年公共收入'!#REF!</definedName>
    <definedName name="_ESF8896" localSheetId="1">'（表二）2019年公共支出'!$B$6:$F$491</definedName>
    <definedName name="_ESF8896" localSheetId="9">'（表九--1）2020年一般公共预算收入情况表'!#REF!</definedName>
    <definedName name="_ESF8896" localSheetId="11">'（表十--1）2020年一般公共预算支出情况表'!$B$6:$C$462</definedName>
    <definedName name="_ESF8896" localSheetId="0">'（表一）2019年公共收入'!#REF!</definedName>
    <definedName name="_ESF8907" localSheetId="2">'（表三）2019年基金收入'!$M$4:$O$4</definedName>
    <definedName name="_ESF8907" localSheetId="18">'（表十二--1）2020年政府性基金预算收入情况表'!$B$4:$B$4</definedName>
    <definedName name="_ESF8907" localSheetId="3">'（表四）2019年基金支出'!#REF!</definedName>
    <definedName name="_ESF8908" localSheetId="2">'（表三）2019年基金收入'!$M$6:$O$6</definedName>
    <definedName name="_ESF8908" localSheetId="18">'（表十二--1）2020年政府性基金预算收入情况表'!$B$5:$B$5</definedName>
    <definedName name="_ESF8908" localSheetId="3">'（表四）2019年基金支出'!#REF!</definedName>
    <definedName name="_ESF8909" localSheetId="2">'（表三）2019年基金收入'!$B$7:$B$31</definedName>
    <definedName name="_ESF8909" localSheetId="18">'（表十二--1）2020年政府性基金预算收入情况表'!#REF!</definedName>
    <definedName name="_ESF8909" localSheetId="3">'（表四）2019年基金支出'!#REF!</definedName>
    <definedName name="_ESF8910" localSheetId="2">'（表三）2019年基金收入'!$D$7:$D$31</definedName>
    <definedName name="_ESF8910" localSheetId="18">'（表十二--1）2020年政府性基金预算收入情况表'!#REF!</definedName>
    <definedName name="_ESF8910" localSheetId="3">'（表四）2019年基金支出'!#REF!</definedName>
    <definedName name="_ESF8911" localSheetId="2">'（表三）2019年基金收入'!$M$7:$O$31</definedName>
    <definedName name="_ESF8911" localSheetId="18">'（表十二--1）2020年政府性基金预算收入情况表'!$B$7:$B$32</definedName>
    <definedName name="_ESF8911" localSheetId="3">'（表四）2019年基金支出'!#REF!</definedName>
    <definedName name="_ESF8912" localSheetId="2">'（表三）2019年基金收入'!#REF!</definedName>
    <definedName name="_ESF8912" localSheetId="18">'（表十二--1）2020年政府性基金预算收入情况表'!#REF!</definedName>
    <definedName name="_ESF8912" localSheetId="3">'（表四）2019年基金支出'!$B$5:$F$5</definedName>
    <definedName name="_ESF8913" localSheetId="2">'（表三）2019年基金收入'!#REF!</definedName>
    <definedName name="_ESF8913" localSheetId="18">'（表十二--1）2020年政府性基金预算收入情况表'!#REF!</definedName>
    <definedName name="_ESF8913" localSheetId="3">'（表四）2019年基金支出'!$B$6:$F$6</definedName>
    <definedName name="_ESF8914" localSheetId="2">'（表三）2019年基金收入'!#REF!</definedName>
    <definedName name="_ESF8914" localSheetId="18">'（表十二--1）2020年政府性基金预算收入情况表'!#REF!</definedName>
    <definedName name="_ESF8914" localSheetId="3">'（表四）2019年基金支出'!#REF!</definedName>
    <definedName name="_ESF8915" localSheetId="2">'（表三）2019年基金收入'!#REF!</definedName>
    <definedName name="_ESF8915" localSheetId="18">'（表十二--1）2020年政府性基金预算收入情况表'!#REF!</definedName>
    <definedName name="_ESF8915" localSheetId="3">'（表四）2019年基金支出'!#REF!</definedName>
    <definedName name="_ESF8916" localSheetId="2">'（表三）2019年基金收入'!#REF!</definedName>
    <definedName name="_ESF8916" localSheetId="18">'（表十二--1）2020年政府性基金预算收入情况表'!#REF!</definedName>
    <definedName name="_ESF8916" localSheetId="3">'（表四）2019年基金支出'!$B$14:$F$86</definedName>
    <definedName name="_ESF8922" localSheetId="74">取数!$C$7:$C$158</definedName>
    <definedName name="_ESF8923" localSheetId="74">取数!$D$7:$D$158</definedName>
    <definedName name="_ESF8924" localSheetId="74">取数!$E$7:$E$158</definedName>
    <definedName name="_ESF8925" localSheetId="74">取数!$F$6:$G$6</definedName>
    <definedName name="_ESF8926" localSheetId="74">取数!$F$7:$G$158</definedName>
    <definedName name="_ESF8927" localSheetId="74">取数!$J$7:$J$1712</definedName>
    <definedName name="_ESF8928" localSheetId="74">取数!$K$7:$K$1712</definedName>
    <definedName name="_ESF8929" localSheetId="74">取数!$L$7:$L$1712</definedName>
    <definedName name="_ESF8930" localSheetId="74">取数!$M$6:$N$6</definedName>
    <definedName name="_ESF8931" localSheetId="74">取数!$M$7:$N$1712</definedName>
    <definedName name="_EST1538" localSheetId="1">'（表二）2019年公共支出'!#REF!</definedName>
    <definedName name="_EST1538" localSheetId="9">'（表九--1）2020年一般公共预算收入情况表'!#REF!</definedName>
    <definedName name="_EST1538" localSheetId="11">'（表十--1）2020年一般公共预算支出情况表'!#REF!</definedName>
    <definedName name="_EST1538" localSheetId="0">'（表一）2019年公共收入'!#REF!</definedName>
    <definedName name="_EST1539" localSheetId="1">'（表二）2019年公共支出'!$B$5:$F$491</definedName>
    <definedName name="_EST1539" localSheetId="9">'（表九--1）2020年一般公共预算收入情况表'!#REF!</definedName>
    <definedName name="_EST1539" localSheetId="11">'（表十--1）2020年一般公共预算支出情况表'!$B$5:$C$462</definedName>
    <definedName name="_EST1539" localSheetId="0">'（表一）2019年公共收入'!#REF!</definedName>
    <definedName name="_EST1542" localSheetId="2">'（表三）2019年基金收入'!$B$4:$O$31</definedName>
    <definedName name="_EST1542" localSheetId="18">'（表十二--1）2020年政府性基金预算收入情况表'!$B$4:$B$32</definedName>
    <definedName name="_EST1542" localSheetId="3">'（表四）2019年基金支出'!#REF!</definedName>
    <definedName name="_EST1543" localSheetId="2">'（表三）2019年基金收入'!#REF!</definedName>
    <definedName name="_EST1543" localSheetId="18">'（表十二--1）2020年政府性基金预算收入情况表'!#REF!</definedName>
    <definedName name="_EST1543" localSheetId="3">'（表四）2019年基金支出'!$B$5:$F$86</definedName>
    <definedName name="_EST1545" localSheetId="74">取数!$C$6:$G$158</definedName>
    <definedName name="_EST1546" localSheetId="74">取数!$J$6:$N$1712</definedName>
    <definedName name="_xlnm._FilterDatabase" localSheetId="9" hidden="1">'（表九--1）2020年一般公共预算收入情况表'!$A$5:$D$89</definedName>
    <definedName name="_xlnm._FilterDatabase" localSheetId="7" hidden="1">'（表七）2019年社保基金支出'!$A$2:$F$53</definedName>
    <definedName name="_xlnm._FilterDatabase" localSheetId="18" hidden="1">'（表十二--1）2020年政府性基金预算收入情况表'!$A$7:$D$32</definedName>
    <definedName name="_xlnm._FilterDatabase" localSheetId="21" hidden="1">'（表十三--2）2020年本级政府性基金预算支出情况表'!$A$5:$D$93</definedName>
    <definedName name="_xlnm._FilterDatabase" localSheetId="3" hidden="1">'（表四）2019年基金支出'!$A$6:$I$86</definedName>
    <definedName name="_xlnm.Print_Area" localSheetId="4">'（表五--1）2019国有资本经营收入'!$A$1:$F$41</definedName>
    <definedName name="_xlnm.Print_Titles" localSheetId="1">'（表二）2019年公共支出'!$1:$5</definedName>
    <definedName name="_xlnm.Print_Titles" localSheetId="9">'（表九--1）2020年一般公共预算收入情况表'!$1:$5</definedName>
    <definedName name="_xlnm.Print_Titles" localSheetId="6">'（表六）2019年社保基金收入'!$1:$4</definedName>
    <definedName name="_xlnm.Print_Titles" localSheetId="2">'（表三）2019年基金收入'!$1:$6</definedName>
    <definedName name="_xlnm.Print_Titles" localSheetId="11">'（表十--1）2020年一般公共预算支出情况表'!$1:$5</definedName>
    <definedName name="_xlnm.Print_Titles" localSheetId="18">'（表十二--1）2020年政府性基金预算收入情况表'!$1:$6</definedName>
    <definedName name="_xlnm.Print_Titles" localSheetId="31">'（表十六--1）2020年社会保险基金支出预算情况表'!$1:$4</definedName>
    <definedName name="_xlnm.Print_Titles" localSheetId="21">'（表十三--2）2020年本级政府性基金预算支出情况表'!$1:$5</definedName>
    <definedName name="_xlnm.Print_Titles" localSheetId="29">'（表十五--1）2020年社会保险基金收入预算情况表'!$1:$4</definedName>
    <definedName name="_xlnm.Print_Titles" localSheetId="3">'（表四）2019年基金支出'!$1:$5</definedName>
    <definedName name="_xlnm.Print_Titles" localSheetId="0">'（表一）2019年公共收入'!$1:$5</definedName>
    <definedName name="地区名称">#REF!</definedName>
    <definedName name="_ESF8887" localSheetId="10">'（表九--2）2020年本级一般公共预算收入情况表 '!#REF!</definedName>
    <definedName name="_ESF8888" localSheetId="10">'（表九--2）2020年本级一般公共预算收入情况表 '!#REF!</definedName>
    <definedName name="_ESF8889" localSheetId="10">'（表九--2）2020年本级一般公共预算收入情况表 '!#REF!</definedName>
    <definedName name="_ESF8890" localSheetId="10">'（表九--2）2020年本级一般公共预算收入情况表 '!#REF!</definedName>
    <definedName name="_ESF8891" localSheetId="10">'（表九--2）2020年本级一般公共预算收入情况表 '!#REF!</definedName>
    <definedName name="_ESF8892" localSheetId="10">'（表九--2）2020年本级一般公共预算收入情况表 '!#REF!</definedName>
    <definedName name="_ESF8893" localSheetId="10">'（表九--2）2020年本级一般公共预算收入情况表 '!#REF!</definedName>
    <definedName name="_ESF8894" localSheetId="10">'（表九--2）2020年本级一般公共预算收入情况表 '!#REF!</definedName>
    <definedName name="_ESF8895" localSheetId="10">'（表九--2）2020年本级一般公共预算收入情况表 '!#REF!</definedName>
    <definedName name="_ESF8896" localSheetId="10">'（表九--2）2020年本级一般公共预算收入情况表 '!#REF!</definedName>
    <definedName name="_EST1538" localSheetId="10">'（表九--2）2020年本级一般公共预算收入情况表 '!#REF!</definedName>
    <definedName name="_EST1539" localSheetId="10">'（表九--2）2020年本级一般公共预算收入情况表 '!#REF!</definedName>
    <definedName name="_xlnm._FilterDatabase" localSheetId="10" hidden="1">'（表九--2）2020年本级一般公共预算收入情况表 '!$A$5:$D$89</definedName>
    <definedName name="_xlnm.Print_Titles" localSheetId="10">'（表九--2）2020年本级一般公共预算收入情况表 '!$1:$5</definedName>
    <definedName name="_ESF8887" localSheetId="12">'（表十--2）2020年本级一般公共预算支出情况表'!#REF!</definedName>
    <definedName name="_ESF8888" localSheetId="12">'（表十--2）2020年本级一般公共预算支出情况表'!#REF!</definedName>
    <definedName name="_ESF8889" localSheetId="12">'（表十--2）2020年本级一般公共预算支出情况表'!#REF!</definedName>
    <definedName name="_ESF8890" localSheetId="12">'（表十--2）2020年本级一般公共预算支出情况表'!#REF!</definedName>
    <definedName name="_ESF8891" localSheetId="12">'（表十--2）2020年本级一般公共预算支出情况表'!#REF!</definedName>
    <definedName name="_ESF8892" localSheetId="12">'（表十--2）2020年本级一般公共预算支出情况表'!#REF!</definedName>
    <definedName name="_ESF8893" localSheetId="12">'（表十--2）2020年本级一般公共预算支出情况表'!$B$5:$C$5</definedName>
    <definedName name="_ESF8894" localSheetId="12">'（表十--2）2020年本级一般公共预算支出情况表'!#REF!</definedName>
    <definedName name="_ESF8895" localSheetId="12">'（表十--2）2020年本级一般公共预算支出情况表'!#REF!</definedName>
    <definedName name="_ESF8896" localSheetId="12">'（表十--2）2020年本级一般公共预算支出情况表'!$B$6:$C$462</definedName>
    <definedName name="_EST1538" localSheetId="12">'（表十--2）2020年本级一般公共预算支出情况表'!#REF!</definedName>
    <definedName name="_EST1539" localSheetId="12">'（表十--2）2020年本级一般公共预算支出情况表'!$B$5:$C$462</definedName>
    <definedName name="_xlnm.Print_Titles" localSheetId="12">'（表十--2）2020年本级一般公共预算支出情况表'!$1:$5</definedName>
    <definedName name="_ESF8907" localSheetId="19">'（表十二--2）2020年本级政府性基金预算收入情况表'!$B$4:$B$4</definedName>
    <definedName name="_ESF8908" localSheetId="19">'（表十二--2）2020年本级政府性基金预算收入情况表'!$B$5:$B$5</definedName>
    <definedName name="_ESF8909" localSheetId="19">'（表十二--2）2020年本级政府性基金预算收入情况表'!#REF!</definedName>
    <definedName name="_ESF8910" localSheetId="19">'（表十二--2）2020年本级政府性基金预算收入情况表'!#REF!</definedName>
    <definedName name="_ESF8911" localSheetId="19">'（表十二--2）2020年本级政府性基金预算收入情况表'!$B$7:$B$28</definedName>
    <definedName name="_ESF8912" localSheetId="19">'（表十二--2）2020年本级政府性基金预算收入情况表'!#REF!</definedName>
    <definedName name="_ESF8913" localSheetId="19">'（表十二--2）2020年本级政府性基金预算收入情况表'!#REF!</definedName>
    <definedName name="_ESF8914" localSheetId="19">'（表十二--2）2020年本级政府性基金预算收入情况表'!#REF!</definedName>
    <definedName name="_ESF8915" localSheetId="19">'（表十二--2）2020年本级政府性基金预算收入情况表'!#REF!</definedName>
    <definedName name="_ESF8916" localSheetId="19">'（表十二--2）2020年本级政府性基金预算收入情况表'!#REF!</definedName>
    <definedName name="_EST1542" localSheetId="19">'（表十二--2）2020年本级政府性基金预算收入情况表'!$B$4:$B$28</definedName>
    <definedName name="_EST1543" localSheetId="19">'（表十二--2）2020年本级政府性基金预算收入情况表'!#REF!</definedName>
    <definedName name="_xlnm._FilterDatabase" localSheetId="19" hidden="1">'（表十二--2）2020年本级政府性基金预算收入情况表'!$A$7:$D$28</definedName>
    <definedName name="_xlnm.Print_Titles" localSheetId="19">'（表十二--2）2020年本级政府性基金预算收入情况表'!$1:$6</definedName>
    <definedName name="_xlnm._FilterDatabase" localSheetId="20" hidden="1">'（表十三--1）2020年政府性基金预算支出情况表 '!$A$5:$D$93</definedName>
    <definedName name="_xlnm.Print_Titles" localSheetId="20">'（表十三--1）2020年政府性基金预算支出情况表 '!$1:$5</definedName>
    <definedName name="_xlnm.Print_Titles" localSheetId="30">'（表十五--2）2020年本级社会保险基金收入预算情况表 '!$1:$4</definedName>
    <definedName name="_xlnm.Print_Titles" localSheetId="32">'（表十六--2）2020年本级社会保险基金支出预算情况表 '!$1:$4</definedName>
    <definedName name="_lst_r_地方财政预算表2015年全省汇总_10_科目编码名称">[1]_ESList!$A$1:$A$27</definedName>
    <definedName name="专项收入年初预算数">#REF!</definedName>
    <definedName name="专项收入全年预计数">#REF!</definedName>
    <definedName name="专项收入年初预算数" localSheetId="39">#REF!</definedName>
    <definedName name="专项收入全年预计数" localSheetId="39">#REF!</definedName>
    <definedName name="专项收入年初预算数" localSheetId="40">#REF!</definedName>
    <definedName name="专项收入全年预计数" localSheetId="40">#REF!</definedName>
    <definedName name="专项收入年初预算数" localSheetId="41">#REF!</definedName>
    <definedName name="专项收入全年预计数" localSheetId="41">#REF!</definedName>
    <definedName name="_xlnm.Print_Titles" localSheetId="13">'（表十--3）2020年本级一般公共预算基本支出情况表'!$1:$5</definedName>
  </definedNames>
  <calcPr calcId="144525" fullPrecision="0"/>
</workbook>
</file>

<file path=xl/comments1.xml><?xml version="1.0" encoding="utf-8"?>
<comments xmlns="http://schemas.openxmlformats.org/spreadsheetml/2006/main">
  <authors>
    <author>Administrator</author>
  </authors>
  <commentList>
    <comment ref="B31" authorId="0">
      <text>
        <r>
          <rPr>
            <b/>
            <sz val="9"/>
            <rFont val="宋体"/>
            <charset val="134"/>
          </rPr>
          <t>Administrator:</t>
        </r>
        <r>
          <rPr>
            <sz val="9"/>
            <rFont val="宋体"/>
            <charset val="134"/>
          </rPr>
          <t xml:space="preserve">
专项调整已做过变更</t>
        </r>
      </text>
    </comment>
  </commentList>
</comments>
</file>

<file path=xl/comments2.xml><?xml version="1.0" encoding="utf-8"?>
<comments xmlns="http://schemas.openxmlformats.org/spreadsheetml/2006/main">
  <authors>
    <author>lduser1</author>
  </authors>
  <commentList>
    <comment ref="H1319" authorId="0">
      <text>
        <r>
          <rPr>
            <b/>
            <sz val="9"/>
            <rFont val="宋体"/>
            <charset val="134"/>
          </rPr>
          <t>lduser1:</t>
        </r>
        <r>
          <rPr>
            <sz val="9"/>
            <rFont val="宋体"/>
            <charset val="134"/>
          </rPr>
          <t xml:space="preserve">
2012年科目名称改动</t>
        </r>
      </text>
    </comment>
    <comment ref="H1350" authorId="0">
      <text>
        <r>
          <rPr>
            <b/>
            <sz val="9"/>
            <rFont val="宋体"/>
            <charset val="134"/>
          </rPr>
          <t>lduser1:</t>
        </r>
        <r>
          <rPr>
            <sz val="9"/>
            <rFont val="宋体"/>
            <charset val="134"/>
          </rPr>
          <t xml:space="preserve">
2011年科目“一般财政预算石油储备支出”</t>
        </r>
      </text>
    </comment>
  </commentList>
</comments>
</file>

<file path=xl/sharedStrings.xml><?xml version="1.0" encoding="utf-8"?>
<sst xmlns="http://schemas.openxmlformats.org/spreadsheetml/2006/main" count="15142" uniqueCount="5864">
  <si>
    <t>表一</t>
  </si>
  <si>
    <t>武定县2019年一般公共预算收入执行情况表</t>
  </si>
  <si>
    <t>单位：万元</t>
  </si>
  <si>
    <t>项目名称</t>
  </si>
  <si>
    <t>2019年预算数</t>
  </si>
  <si>
    <t>2019年调整预算数</t>
  </si>
  <si>
    <t>2019年决算数</t>
  </si>
  <si>
    <t>为年初预算数%</t>
  </si>
  <si>
    <t>为调整预算数%</t>
  </si>
  <si>
    <t>一、税收收入</t>
  </si>
  <si>
    <t xml:space="preserve">    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</si>
  <si>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</si>
  <si>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</si>
  <si>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</si>
  <si>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</si>
  <si>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</si>
  <si>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</si>
  <si>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</si>
  <si>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</si>
  <si>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</si>
  <si>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</si>
  <si>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</si>
  <si>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</si>
  <si>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</si>
  <si>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</si>
  <si>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二、非税收入</t>
  </si>
  <si>
    <t xml:space="preserve">    专项收入</t>
  </si>
  <si>
    <t xml:space="preserve">    行政事业性收费收入</t>
  </si>
  <si>
    <t xml:space="preserve">    罚没收入</t>
  </si>
  <si>
    <t xml:space="preserve">    国有资源（资产）有偿使用收入</t>
  </si>
  <si>
    <t xml:space="preserve">    政府住房基金收入</t>
  </si>
  <si>
    <t xml:space="preserve">    其他收入</t>
  </si>
  <si>
    <t>收入合计</t>
  </si>
  <si>
    <t>转移性收入</t>
  </si>
  <si>
    <t xml:space="preserve">  返还性收入</t>
  </si>
  <si>
    <t xml:space="preserve">      增值税和消费税税收返还收入 </t>
  </si>
  <si>
    <t xml:space="preserve">      所得税基数返还收入</t>
  </si>
  <si>
    <t xml:space="preserve">      增值税五五分享税收返还收入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</si>
  <si>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</si>
  <si>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</si>
  <si>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</si>
  <si>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</si>
  <si>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</si>
  <si>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企业事业单位划转补助收入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</si>
  <si>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</si>
  <si>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</si>
  <si>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</si>
  <si>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</si>
  <si>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</si>
  <si>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</si>
  <si>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</si>
  <si>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</si>
  <si>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民族地区转移支付收入</t>
  </si>
  <si>
    <t xml:space="preserve">      贫困地区转移支付收入</t>
  </si>
  <si>
    <t xml:space="preserve">      公共安全共同财政事权转移支付收入</t>
  </si>
  <si>
    <t xml:space="preserve">      教育共同财政事权转移支付收入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</si>
  <si>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</si>
  <si>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</si>
  <si>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</si>
  <si>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</si>
  <si>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农林水共同财政事权转移支付收入</t>
  </si>
  <si>
    <t xml:space="preserve">      交通运输共同财政事权转移支付收入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</si>
  <si>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</si>
  <si>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</si>
  <si>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</si>
  <si>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</si>
  <si>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</si>
  <si>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</si>
  <si>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</si>
  <si>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</si>
  <si>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</si>
  <si>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</si>
  <si>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</si>
  <si>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</si>
  <si>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</si>
  <si>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</si>
  <si>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</si>
  <si>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</si>
  <si>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</si>
  <si>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</si>
  <si>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</si>
  <si>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自然资源海洋气象等</t>
  </si>
  <si>
    <t xml:space="preserve">      住房保障</t>
  </si>
  <si>
    <t xml:space="preserve">      粮油物资储备</t>
  </si>
  <si>
    <t xml:space="preserve">      灾害防治及应急管理支出</t>
  </si>
  <si>
    <t xml:space="preserve">      其他支出</t>
  </si>
  <si>
    <t xml:space="preserve">  上年结余收入</t>
  </si>
  <si>
    <t xml:space="preserve">    上年结转</t>
  </si>
  <si>
    <t xml:space="preserve">    净结余</t>
  </si>
  <si>
    <t xml:space="preserve">  调入资金</t>
  </si>
  <si>
    <t xml:space="preserve">  调入预算稳定调节基金</t>
  </si>
  <si>
    <t xml:space="preserve">  其他调入</t>
  </si>
  <si>
    <t xml:space="preserve">  债务转贷收入</t>
  </si>
  <si>
    <t xml:space="preserve">    地方政府一般债券转贷收入</t>
  </si>
  <si>
    <t>收入总计</t>
  </si>
  <si>
    <t>表二</t>
  </si>
  <si>
    <t>武定县2019年一般公共预算支出执行情况表</t>
  </si>
  <si>
    <t>一、一般公共服务支出</t>
  </si>
  <si>
    <t xml:space="preserve">    人大事务</t>
  </si>
  <si>
    <t xml:space="preserve">      行政运行</t>
  </si>
  <si>
    <t xml:space="preserve">      一般行政管理事务</t>
  </si>
  <si>
    <t xml:space="preserve">      人大会议</t>
  </si>
  <si>
    <t xml:space="preserve">      人大监督</t>
  </si>
  <si>
    <t xml:space="preserve">      代表工作</t>
  </si>
  <si>
    <t xml:space="preserve">    政协事务</t>
  </si>
  <si>
    <t xml:space="preserve">      政协会议</t>
  </si>
  <si>
    <t xml:space="preserve">      委员视察</t>
  </si>
  <si>
    <t xml:space="preserve">      其他政协事务支出</t>
  </si>
  <si>
    <t xml:space="preserve">    政府办公厅(室)及相关机构事务</t>
  </si>
  <si>
    <t xml:space="preserve">      事业运行</t>
  </si>
  <si>
    <t xml:space="preserve">      信访事务</t>
  </si>
  <si>
    <t xml:space="preserve">      其他 政府办公厅（室）及相关机构事务支出</t>
  </si>
  <si>
    <t xml:space="preserve">    发展与改革事务</t>
  </si>
  <si>
    <t xml:space="preserve">      物价管理</t>
  </si>
  <si>
    <t xml:space="preserve">    统计信息事务</t>
  </si>
  <si>
    <t xml:space="preserve">      专项统计业务</t>
  </si>
  <si>
    <t xml:space="preserve">      专项普查活动</t>
  </si>
  <si>
    <t xml:space="preserve">    财政事务</t>
  </si>
  <si>
    <t xml:space="preserve">      预算改革业务</t>
  </si>
  <si>
    <t xml:space="preserve">      信息化建设</t>
  </si>
  <si>
    <t xml:space="preserve">      其他财政事务支出</t>
  </si>
  <si>
    <t xml:space="preserve">    税收事务</t>
  </si>
  <si>
    <t xml:space="preserve">    审计事务</t>
  </si>
  <si>
    <t xml:space="preserve">    人力资源事务</t>
  </si>
  <si>
    <t xml:space="preserve">      其他人力资源事务支出</t>
  </si>
  <si>
    <t xml:space="preserve">    纪检监察事务</t>
  </si>
  <si>
    <t xml:space="preserve">      大案要案查处</t>
  </si>
  <si>
    <t xml:space="preserve">      其他纪检监察事务支出</t>
  </si>
  <si>
    <t xml:space="preserve">    商贸事务</t>
  </si>
  <si>
    <t xml:space="preserve">     一般行政管理事务</t>
  </si>
  <si>
    <t xml:space="preserve">      其他商贸事务支出</t>
  </si>
  <si>
    <t xml:space="preserve">    民族事务</t>
  </si>
  <si>
    <t xml:space="preserve">      民族工作专项</t>
  </si>
  <si>
    <t xml:space="preserve">    档案事务</t>
  </si>
  <si>
    <t xml:space="preserve">       一般行政管理事务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</si>
  <si>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</si>
  <si>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</si>
  <si>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</si>
  <si>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</si>
  <si>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</si>
  <si>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</si>
  <si>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</si>
  <si>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</si>
  <si>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</si>
  <si>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宣传事务</t>
  </si>
  <si>
    <t xml:space="preserve">    统战事务</t>
  </si>
  <si>
    <t xml:space="preserve">      宗教事务</t>
  </si>
  <si>
    <t xml:space="preserve">      其他统战事务支出</t>
  </si>
  <si>
    <t xml:space="preserve">   市场监督管理事务</t>
  </si>
  <si>
    <t xml:space="preserve">        行政运行</t>
  </si>
  <si>
    <t xml:space="preserve">        一般行政管理事务</t>
  </si>
  <si>
    <t xml:space="preserve">        市场监督管理专项</t>
  </si>
  <si>
    <t xml:space="preserve">        市场监管执法</t>
  </si>
  <si>
    <t xml:space="preserve">        其他市场监督管理事务</t>
  </si>
  <si>
    <t xml:space="preserve">    其他一般公共服务支出</t>
  </si>
  <si>
    <t xml:space="preserve">      其他一般公共服务支出</t>
  </si>
  <si>
    <t>二、国防支出</t>
  </si>
  <si>
    <t xml:space="preserve">    国防动员</t>
  </si>
  <si>
    <t xml:space="preserve">      兵役征集</t>
  </si>
  <si>
    <t xml:space="preserve">      人民防空</t>
  </si>
  <si>
    <t xml:space="preserve">      民兵</t>
  </si>
  <si>
    <t>三、公共安全支出</t>
  </si>
  <si>
    <t xml:space="preserve">    武装警察部队</t>
  </si>
  <si>
    <t xml:space="preserve">      警察武装部队</t>
  </si>
  <si>
    <t xml:space="preserve">    公安</t>
  </si>
  <si>
    <t xml:space="preserve">      执法办案</t>
  </si>
  <si>
    <t xml:space="preserve">      特别业务</t>
  </si>
  <si>
    <t xml:space="preserve">      其他公安支出</t>
  </si>
  <si>
    <t xml:space="preserve">    检察</t>
  </si>
  <si>
    <t xml:space="preserve">    法院</t>
  </si>
  <si>
    <t xml:space="preserve">      案件执行</t>
  </si>
  <si>
    <t xml:space="preserve">    司法</t>
  </si>
  <si>
    <t xml:space="preserve">      基层司法业务</t>
  </si>
  <si>
    <t xml:space="preserve">      普法宣传</t>
  </si>
  <si>
    <t xml:space="preserve">      律师公证管理</t>
  </si>
  <si>
    <t xml:space="preserve">      法律援助</t>
  </si>
  <si>
    <t xml:space="preserve">      社区矫正</t>
  </si>
  <si>
    <t xml:space="preserve">      其他司法支出</t>
  </si>
  <si>
    <t xml:space="preserve">    其他公共安全支出</t>
  </si>
  <si>
    <t xml:space="preserve">      其他公共安全支出</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</si>
  <si>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</si>
  <si>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</si>
  <si>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</si>
  <si>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</si>
  <si>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</si>
  <si>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</si>
  <si>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</si>
  <si>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</si>
  <si>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</si>
  <si>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</si>
  <si>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职业高中教育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</si>
  <si>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</si>
  <si>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</si>
  <si>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</si>
  <si>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</si>
  <si>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</si>
  <si>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</si>
  <si>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农村中小学校舍建设</t>
  </si>
  <si>
    <t xml:space="preserve">      其他教育费附加安排的支出</t>
  </si>
  <si>
    <t>五、科学技术支出</t>
  </si>
  <si>
    <t xml:space="preserve">    科学技术管理事务</t>
  </si>
  <si>
    <t xml:space="preserve">    技术研究与开发</t>
  </si>
  <si>
    <t xml:space="preserve">      应用技术研究与开发</t>
  </si>
  <si>
    <t xml:space="preserve">    科学技术普及</t>
  </si>
  <si>
    <t xml:space="preserve">      科普活动</t>
  </si>
  <si>
    <t xml:space="preserve">    其他科学技术支出</t>
  </si>
  <si>
    <t xml:space="preserve">      其他科学技术支出</t>
  </si>
  <si>
    <t>六、文化旅游体育与传媒支出</t>
  </si>
  <si>
    <t xml:space="preserve">    文化和旅游</t>
  </si>
  <si>
    <t xml:space="preserve">      图书馆</t>
  </si>
  <si>
    <t xml:space="preserve">      文化展示及纪念机构</t>
  </si>
  <si>
    <t xml:space="preserve">      艺术表演团体</t>
  </si>
  <si>
    <t xml:space="preserve">      群众文化</t>
  </si>
  <si>
    <t xml:space="preserve">      文化和旅游交流与合作</t>
  </si>
  <si>
    <t xml:space="preserve">      文化创作与保护</t>
  </si>
  <si>
    <t xml:space="preserve">      旅游宣传</t>
  </si>
  <si>
    <t xml:space="preserve">      旅游行业业务管理</t>
  </si>
  <si>
    <t xml:space="preserve">      其他文化和旅游支出</t>
  </si>
  <si>
    <t xml:space="preserve">    文物</t>
  </si>
  <si>
    <t xml:space="preserve">      文物保护</t>
  </si>
  <si>
    <t xml:space="preserve">    体育</t>
  </si>
  <si>
    <t xml:space="preserve">      体育竞赛</t>
  </si>
  <si>
    <t xml:space="preserve">      体育场馆</t>
  </si>
  <si>
    <t xml:space="preserve">      群众体育</t>
  </si>
  <si>
    <t xml:space="preserve">    新闻出版电影</t>
  </si>
  <si>
    <t xml:space="preserve">      电影</t>
  </si>
  <si>
    <t xml:space="preserve">      其他新闻出版电影支出</t>
  </si>
  <si>
    <t xml:space="preserve">    广播电视</t>
  </si>
  <si>
    <t xml:space="preserve">      广播</t>
  </si>
  <si>
    <t xml:space="preserve">      电视</t>
  </si>
  <si>
    <t xml:space="preserve">      其他广播电视支出支出</t>
  </si>
  <si>
    <t xml:space="preserve">  其他文化体育与传媒支出</t>
  </si>
  <si>
    <t xml:space="preserve">      宣传文化发展专项支出</t>
  </si>
  <si>
    <t xml:space="preserve">      其他文化体育与传媒支出</t>
  </si>
  <si>
    <t>七、社会保障和就业</t>
  </si>
  <si>
    <t xml:space="preserve">    人力资源和社会保障管理事务</t>
  </si>
  <si>
    <t xml:space="preserve">      综合业务管理</t>
  </si>
  <si>
    <t xml:space="preserve">      社会保险业务管理事务</t>
  </si>
  <si>
    <t xml:space="preserve">      社会保险经办机构</t>
  </si>
  <si>
    <t xml:space="preserve">    民政管理事务</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</si>
  <si>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</si>
  <si>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</si>
  <si>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</si>
  <si>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</si>
  <si>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</si>
  <si>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</si>
  <si>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</si>
  <si>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</si>
  <si>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</si>
  <si>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</si>
  <si>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就业补助</t>
  </si>
  <si>
    <t xml:space="preserve">      职业培训补贴</t>
  </si>
  <si>
    <t xml:space="preserve">      社会保险补贴</t>
  </si>
  <si>
    <t xml:space="preserve">      公益性岗位补贴</t>
  </si>
  <si>
    <t xml:space="preserve">      职业技能鉴定补贴</t>
  </si>
  <si>
    <t xml:space="preserve">      就业见习补贴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</si>
  <si>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</si>
  <si>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</si>
  <si>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</si>
  <si>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</si>
  <si>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</si>
  <si>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</si>
  <si>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</si>
  <si>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</si>
  <si>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</si>
  <si>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</si>
  <si>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</si>
  <si>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军队移交政府的离退休干部管理机构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</si>
  <si>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</si>
  <si>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</si>
  <si>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</si>
  <si>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</si>
  <si>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</si>
  <si>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</si>
  <si>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</si>
  <si>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</si>
  <si>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</si>
  <si>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</si>
  <si>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</si>
  <si>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</si>
  <si>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</si>
  <si>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</si>
  <si>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</si>
  <si>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</si>
  <si>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</si>
  <si>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</si>
  <si>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</si>
  <si>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</si>
  <si>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</si>
  <si>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</si>
  <si>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</si>
  <si>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</si>
  <si>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</si>
  <si>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</si>
  <si>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</si>
  <si>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</si>
  <si>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</si>
  <si>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</si>
  <si>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</si>
  <si>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</si>
  <si>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退役军人管理事务</t>
  </si>
  <si>
    <t xml:space="preserve">       行政运行</t>
  </si>
  <si>
    <t xml:space="preserve">       机关服务</t>
  </si>
  <si>
    <t xml:space="preserve">       拥军优属</t>
  </si>
  <si>
    <t xml:space="preserve">    其他社会保障和就业支出</t>
  </si>
  <si>
    <t xml:space="preserve">      其他社会保障和就业支出</t>
  </si>
  <si>
    <t>八、卫生健康支出</t>
  </si>
  <si>
    <t xml:space="preserve">   卫生健康管理事务</t>
  </si>
  <si>
    <t xml:space="preserve">      其他卫生健康管理服务支出</t>
  </si>
  <si>
    <t xml:space="preserve">    公立医院</t>
  </si>
  <si>
    <t xml:space="preserve">      综合医院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</si>
  <si>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</si>
  <si>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</si>
  <si>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</si>
  <si>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</si>
  <si>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</si>
  <si>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</si>
  <si>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</si>
  <si>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</si>
  <si>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</si>
  <si>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</si>
  <si>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</si>
  <si>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</si>
  <si>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</si>
  <si>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</si>
  <si>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</si>
  <si>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</si>
  <si>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</si>
  <si>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</si>
  <si>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</si>
  <si>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</si>
  <si>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</si>
  <si>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</si>
  <si>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</si>
  <si>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</si>
  <si>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</si>
  <si>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t>
  </si>
  <si>
    <t xml:space="preserve">   优抚对象医疗</t>
  </si>
  <si>
    <t xml:space="preserve">     优抚对象医疗补助</t>
  </si>
  <si>
    <t xml:space="preserve">   老龄卫生健康事务</t>
  </si>
  <si>
    <t xml:space="preserve">     老龄卫生健康事务</t>
  </si>
  <si>
    <t>九、节能环保支出</t>
  </si>
  <si>
    <t xml:space="preserve">    环境保护管理事务</t>
  </si>
  <si>
    <t xml:space="preserve">      环境保护法规、规划及标准</t>
  </si>
  <si>
    <t xml:space="preserve">    环境监测与监察</t>
  </si>
  <si>
    <t xml:space="preserve">      建设项目环评审查与监督</t>
  </si>
  <si>
    <t xml:space="preserve">    污染防治</t>
  </si>
  <si>
    <t xml:space="preserve">      水体</t>
  </si>
  <si>
    <t xml:space="preserve">    自然生态保护</t>
  </si>
  <si>
    <t xml:space="preserve">      生态保护</t>
  </si>
  <si>
    <t xml:space="preserve">      农村环境保护</t>
  </si>
  <si>
    <t xml:space="preserve">      其他自然生态保护支出</t>
  </si>
  <si>
    <t xml:space="preserve">    天然林保护</t>
  </si>
  <si>
    <t xml:space="preserve">      森林管护</t>
  </si>
  <si>
    <t xml:space="preserve">      天然林保护工程建设</t>
  </si>
  <si>
    <t xml:space="preserve">    退耕还林</t>
  </si>
  <si>
    <t xml:space="preserve">      退耕现金</t>
  </si>
  <si>
    <t xml:space="preserve">      退耕还林工程建设</t>
  </si>
  <si>
    <t xml:space="preserve">      其他退耕还林支出</t>
  </si>
  <si>
    <t xml:space="preserve">   能源节约利用</t>
  </si>
  <si>
    <t xml:space="preserve">      能源节约利用</t>
  </si>
  <si>
    <t xml:space="preserve">    污染减排</t>
  </si>
  <si>
    <t xml:space="preserve">      生态环境监测与信息</t>
  </si>
  <si>
    <t>十、城乡社区支出</t>
  </si>
  <si>
    <t xml:space="preserve">      城乡社区管理事务</t>
  </si>
  <si>
    <t xml:space="preserve">        城管执法</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</si>
  <si>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</si>
  <si>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</si>
  <si>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</si>
  <si>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</si>
  <si>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</si>
  <si>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</si>
  <si>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</si>
  <si>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其他城乡社区支出</t>
  </si>
  <si>
    <t xml:space="preserve">        其他城乡社区支出</t>
  </si>
  <si>
    <t>十一、农林水支出</t>
  </si>
  <si>
    <t xml:space="preserve">      农业</t>
  </si>
  <si>
    <t xml:space="preserve">        事业运行</t>
  </si>
  <si>
    <t xml:space="preserve">        科技转化与推广服务</t>
  </si>
  <si>
    <t xml:space="preserve">        病虫害控制</t>
  </si>
  <si>
    <t xml:space="preserve">        执法监管</t>
  </si>
  <si>
    <t xml:space="preserve">        统计监测与信息服务</t>
  </si>
  <si>
    <t xml:space="preserve">        农产品质量安全</t>
  </si>
  <si>
    <t xml:space="preserve">        农业行业业务管理</t>
  </si>
  <si>
    <t xml:space="preserve">        防灾救灾</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</si>
  <si>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</si>
  <si>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</si>
  <si>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</si>
  <si>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</si>
  <si>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</si>
  <si>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</si>
  <si>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</si>
  <si>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</si>
  <si>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</si>
  <si>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</si>
  <si>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</si>
  <si>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</si>
  <si>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</si>
  <si>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</si>
  <si>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</si>
  <si>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湿地保护</t>
  </si>
  <si>
    <t xml:space="preserve">        执法与监督</t>
  </si>
  <si>
    <t xml:space="preserve">        产业化管理</t>
  </si>
  <si>
    <t xml:space="preserve">        贷款贴息</t>
  </si>
  <si>
    <t xml:space="preserve">        防灾减灾</t>
  </si>
  <si>
    <t xml:space="preserve">        行业业务管理</t>
  </si>
  <si>
    <t xml:space="preserve">        其他林业和草原支出</t>
  </si>
  <si>
    <t xml:space="preserve">      水利</t>
  </si>
  <si>
    <t xml:space="preserve">        水利行业业务管理</t>
  </si>
  <si>
    <t xml:space="preserve">        水利工程建设</t>
  </si>
  <si>
    <t xml:space="preserve">        水利前期工作</t>
  </si>
  <si>
    <t xml:space="preserve">        水土保持</t>
  </si>
  <si>
    <t xml:space="preserve">        防汛</t>
  </si>
  <si>
    <t xml:space="preserve">        抗旱</t>
  </si>
  <si>
    <t xml:space="preserve">        农村人畜饮水</t>
  </si>
  <si>
    <t xml:space="preserve">      扶贫</t>
  </si>
  <si>
    <t xml:space="preserve">        农村基础设施建设</t>
  </si>
  <si>
    <t xml:space="preserve">        生产发展</t>
  </si>
  <si>
    <t xml:space="preserve">        扶贫贷款奖补和贴息</t>
  </si>
  <si>
    <t xml:space="preserve">        其他扶贫支出</t>
  </si>
  <si>
    <t xml:space="preserve">      农业综合开发</t>
  </si>
  <si>
    <t xml:space="preserve">        土地治理</t>
  </si>
  <si>
    <t xml:space="preserve">        其他农业综合开发支出</t>
  </si>
  <si>
    <t xml:space="preserve">      农村综合改革</t>
  </si>
  <si>
    <t xml:space="preserve">        对村级一事一议的补助</t>
  </si>
  <si>
    <t xml:space="preserve">        对村民委员会和村党支部的补助</t>
  </si>
  <si>
    <t xml:space="preserve">        对村集体经济组织的补助</t>
  </si>
  <si>
    <t xml:space="preserve">      普惠金融发展支出</t>
  </si>
  <si>
    <t xml:space="preserve">        支持农村金融机构</t>
  </si>
  <si>
    <t xml:space="preserve">        农业保险保费补贴</t>
  </si>
  <si>
    <t xml:space="preserve">        创业担保贷款贴息</t>
  </si>
  <si>
    <t xml:space="preserve">      其他农林水支出</t>
  </si>
  <si>
    <t xml:space="preserve">        其他农林水支出</t>
  </si>
  <si>
    <t>十二、交通运输支出</t>
  </si>
  <si>
    <t xml:space="preserve">      公路水路运输</t>
  </si>
  <si>
    <t xml:space="preserve">        公路建设</t>
  </si>
  <si>
    <t xml:space="preserve">        公路养护</t>
  </si>
  <si>
    <t xml:space="preserve">        公路运输管理</t>
  </si>
  <si>
    <t xml:space="preserve">      成品油价格改革对交通运输的补贴</t>
  </si>
  <si>
    <t xml:space="preserve">        对城市公交的补贴</t>
  </si>
  <si>
    <t xml:space="preserve">        对农村道路客运的补贴</t>
  </si>
  <si>
    <t xml:space="preserve">        对出租车的补贴</t>
  </si>
  <si>
    <t xml:space="preserve">      车辆购置税支出</t>
  </si>
  <si>
    <t xml:space="preserve">        车辆购置税用于公路等基础设施建设支出</t>
  </si>
  <si>
    <t xml:space="preserve">        车辆购置税用于农村公路建设支出</t>
  </si>
  <si>
    <t>十三、资源勘探信息等支出</t>
  </si>
  <si>
    <t xml:space="preserve">      工业和信息产业监管</t>
  </si>
  <si>
    <t xml:space="preserve">        无线电监管</t>
  </si>
  <si>
    <t xml:space="preserve">        工业和信息产业支持</t>
  </si>
  <si>
    <t xml:space="preserve">      支持中小企业发展和管理支出</t>
  </si>
  <si>
    <t xml:space="preserve">        中小企业发展专项</t>
  </si>
  <si>
    <t>十四、商业服务业等支出</t>
  </si>
  <si>
    <t xml:space="preserve">      商业流通事务</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</si>
  <si>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</si>
  <si>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</si>
  <si>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</si>
  <si>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</si>
  <si>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</si>
  <si>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十五、 金融支出</t>
  </si>
  <si>
    <t xml:space="preserve">      其他金融支出</t>
  </si>
  <si>
    <t xml:space="preserve">        其他金融支出</t>
  </si>
  <si>
    <t>十六、自然资源海洋气象等支出</t>
  </si>
  <si>
    <t xml:space="preserve">      自然资源事务</t>
  </si>
  <si>
    <t xml:space="preserve">        其他自然资源事务支出</t>
  </si>
  <si>
    <t xml:space="preserve">        土地资源调查</t>
  </si>
  <si>
    <t xml:space="preserve">        土地资源利用与保护</t>
  </si>
  <si>
    <t xml:space="preserve">        国土整治</t>
  </si>
  <si>
    <t xml:space="preserve">        地质矿产资源利用与保护</t>
  </si>
  <si>
    <t xml:space="preserve">      气象事务</t>
  </si>
  <si>
    <t xml:space="preserve">        气象服务</t>
  </si>
  <si>
    <t xml:space="preserve">        其他气象事务支出</t>
  </si>
  <si>
    <t>十七、住房保障支出</t>
  </si>
  <si>
    <t xml:space="preserve">      保障性安居工程支出</t>
  </si>
  <si>
    <t xml:space="preserve">        农村危房改造</t>
  </si>
  <si>
    <t xml:space="preserve">        其他保障性安居工程支出</t>
  </si>
  <si>
    <t xml:space="preserve">      住房改革支出</t>
  </si>
  <si>
    <t xml:space="preserve">        住房公积金</t>
  </si>
  <si>
    <t>十八、粮油物资储备支出</t>
  </si>
  <si>
    <t xml:space="preserve">      粮油事务</t>
  </si>
  <si>
    <t xml:space="preserve">        粮食风险基金</t>
  </si>
  <si>
    <t>十八、灾害防治及应急管理支出</t>
  </si>
  <si>
    <t xml:space="preserve">      应急管理事务</t>
  </si>
  <si>
    <t xml:space="preserve">        安全监管</t>
  </si>
  <si>
    <t xml:space="preserve">        应急管理</t>
  </si>
  <si>
    <t xml:space="preserve">        其他应急管理支出</t>
  </si>
  <si>
    <t xml:space="preserve">      消防事务</t>
  </si>
  <si>
    <t xml:space="preserve">        消防应急救援</t>
  </si>
  <si>
    <t xml:space="preserve">      森林消防事务</t>
  </si>
  <si>
    <t xml:space="preserve">        森林消防应急救援</t>
  </si>
  <si>
    <t xml:space="preserve">      地震事务</t>
  </si>
  <si>
    <t xml:space="preserve">        地震预测预报</t>
  </si>
  <si>
    <t xml:space="preserve">        地震事业机构</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</si>
  <si>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</si>
  <si>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</si>
  <si>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</si>
  <si>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</si>
  <si>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</si>
  <si>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</si>
  <si>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</si>
  <si>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十九、预备费</t>
  </si>
  <si>
    <t>二十、其他支出</t>
  </si>
  <si>
    <t xml:space="preserve">        年初预留</t>
  </si>
  <si>
    <t>二十一、债务付息支出</t>
  </si>
  <si>
    <t xml:space="preserve">     地方政府一般债券付息支出 </t>
  </si>
  <si>
    <t xml:space="preserve">       地方政府一般债券付息支出 </t>
  </si>
  <si>
    <t>二十二、债务发行费用支出</t>
  </si>
  <si>
    <t xml:space="preserve">    地方政府一般债务发行费用支出</t>
  </si>
  <si>
    <t>支出合计</t>
  </si>
  <si>
    <t>转移性支出</t>
  </si>
  <si>
    <t xml:space="preserve">  上解支出</t>
  </si>
  <si>
    <t xml:space="preserve">    体制上解支出</t>
  </si>
  <si>
    <t xml:space="preserve">    专项上解支出</t>
  </si>
  <si>
    <t>调出资金</t>
  </si>
  <si>
    <t>安排预算稳定调节基金支出</t>
  </si>
  <si>
    <t xml:space="preserve">债务转贷支出 </t>
  </si>
  <si>
    <t>债务还本支出</t>
  </si>
  <si>
    <t xml:space="preserve">    地方政府一般债务还本支出</t>
  </si>
  <si>
    <t xml:space="preserve">      地方政府一般债券还本支出 </t>
  </si>
  <si>
    <t xml:space="preserve">      地方政府其他一般债务还本支出 </t>
  </si>
  <si>
    <t>年终结余</t>
  </si>
  <si>
    <t xml:space="preserve">    结转</t>
  </si>
  <si>
    <t>支出总计</t>
  </si>
  <si>
    <t>表三</t>
  </si>
  <si>
    <t>武定县2019年政府性基金预算收入执行情况表</t>
  </si>
  <si>
    <t>一、城市公用事业附加收入</t>
  </si>
  <si>
    <t>二、国有土地收益基金收入</t>
  </si>
  <si>
    <t/>
  </si>
  <si>
    <t>三、农业土地开发资金收入</t>
  </si>
  <si>
    <t>四、国有土地使用权出让收入</t>
  </si>
  <si>
    <t xml:space="preserve">        土地出让价款收入</t>
  </si>
  <si>
    <t xml:space="preserve">        云南水利建设专项资金</t>
  </si>
  <si>
    <t xml:space="preserve">        保障性住房建设资金</t>
  </si>
  <si>
    <t xml:space="preserve">        失地农民保障风险准备</t>
  </si>
  <si>
    <t xml:space="preserve">        廉租住房保障资金</t>
  </si>
  <si>
    <r>
      <rPr>
        <sz val="11"/>
        <rFont val="宋体"/>
        <charset val="134"/>
      </rPr>
      <t xml:space="preserve"> </t>
    </r>
    <r>
      <rPr>
        <sz val="11"/>
        <rFont val="宋体"/>
        <charset val="134"/>
      </rPr>
      <t xml:space="preserve">       </t>
    </r>
    <r>
      <rPr>
        <sz val="11"/>
        <rFont val="宋体"/>
        <charset val="134"/>
      </rPr>
      <t>补缴的土地价款</t>
    </r>
  </si>
  <si>
    <t xml:space="preserve">        其他土地出让收入</t>
  </si>
  <si>
    <t>五、大中型水库库区基金收入</t>
  </si>
  <si>
    <t>六、彩票公益金收入</t>
  </si>
  <si>
    <t>七、城市基础设施配套费收入</t>
  </si>
  <si>
    <t>八、小型水库移民扶助基金收入</t>
  </si>
  <si>
    <t>九、国家重大水利工程建设基金收入</t>
  </si>
  <si>
    <t>十、污水处理费收入</t>
  </si>
  <si>
    <t xml:space="preserve">    政府性基金转移收入</t>
  </si>
  <si>
    <t xml:space="preserve">    　政府性基金补助收入</t>
  </si>
  <si>
    <t xml:space="preserve">    　政府性基金上解收入</t>
  </si>
  <si>
    <t>上年结余收入</t>
  </si>
  <si>
    <t>调入资金</t>
  </si>
  <si>
    <t>债务转贷收入</t>
  </si>
  <si>
    <t>表四</t>
  </si>
  <si>
    <t>武定县2019年政府性基金预算支出执行情况表</t>
  </si>
  <si>
    <t>一、文化旅游体育与传媒支出</t>
  </si>
  <si>
    <t xml:space="preserve">    国家电影事业发展专项资金及对应专项债务收入安排的支出</t>
  </si>
  <si>
    <t xml:space="preserve">      资助国产影片放映</t>
  </si>
  <si>
    <t xml:space="preserve">      资助影院建设</t>
  </si>
  <si>
    <t xml:space="preserve">      其他国家电影事业发展专项资金支出</t>
  </si>
  <si>
    <t xml:space="preserve">    旅游发展基金支出</t>
  </si>
  <si>
    <t xml:space="preserve">       地方旅游开发项目补助</t>
  </si>
  <si>
    <t xml:space="preserve">    国家电影事业发展专项资金安排的支出★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</si>
  <si>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</si>
  <si>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</si>
  <si>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</si>
  <si>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</si>
  <si>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</si>
  <si>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</si>
  <si>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</si>
  <si>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</si>
  <si>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</si>
  <si>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</si>
  <si>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</si>
  <si>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</si>
  <si>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</si>
  <si>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</si>
  <si>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</si>
  <si>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</si>
  <si>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 </t>
  </si>
  <si>
    <t xml:space="preserve">      棚户区改造支出</t>
  </si>
  <si>
    <t xml:space="preserve">      公共租赁住房支出</t>
  </si>
  <si>
    <t xml:space="preserve">      保障性住房租金补贴</t>
  </si>
  <si>
    <t xml:space="preserve">      其他国有土地使用权出让收入安排的支出</t>
  </si>
  <si>
    <t xml:space="preserve">    城市公用事业附加及对应专项债务收入安排的支出</t>
  </si>
  <si>
    <t xml:space="preserve">    国有土地收益基金及对应专项债务收入安排的支出</t>
  </si>
  <si>
    <t>　    征地和拆迁补偿支出</t>
  </si>
  <si>
    <t>　    土地开发支出</t>
  </si>
  <si>
    <t xml:space="preserve">      其他国有土地收益基金支出</t>
  </si>
  <si>
    <t xml:space="preserve">    农业土地开发资金安排的支出</t>
  </si>
  <si>
    <t xml:space="preserve">    新增建设用地有偿使用费及对应专项债务收入安排的支出</t>
  </si>
  <si>
    <t xml:space="preserve">      耕地开发专项支出</t>
  </si>
  <si>
    <t xml:space="preserve">      基本农田建设和保护支出</t>
  </si>
  <si>
    <t xml:space="preserve">      土地整理支出</t>
  </si>
  <si>
    <t xml:space="preserve">    城市基础设施配套费安排的支出</t>
  </si>
  <si>
    <t xml:space="preserve">    污水处理费安排的支出 </t>
  </si>
  <si>
    <t xml:space="preserve">      污水处理设施建设和运营</t>
  </si>
  <si>
    <t xml:space="preserve">      代征手续费</t>
  </si>
  <si>
    <t>五、农林水支出</t>
  </si>
  <si>
    <t xml:space="preserve">    新菜地开发建设基金及对应专项债务收入安排的支出</t>
  </si>
  <si>
    <t xml:space="preserve">    大中型水库库区基金安排的支出</t>
  </si>
  <si>
    <t xml:space="preserve">      其他大中型水库库区基金支出</t>
  </si>
  <si>
    <t xml:space="preserve">    国家重大水利工程建设基金安排的支出  </t>
  </si>
  <si>
    <t xml:space="preserve">      其他重大水利工程建设基金支出</t>
  </si>
  <si>
    <t>六、交通运输支出</t>
  </si>
  <si>
    <t>七、资源勘探信息等支出</t>
  </si>
  <si>
    <t>八、商业服务业等支出</t>
  </si>
  <si>
    <t>九、其他支出</t>
  </si>
  <si>
    <t xml:space="preserve">    彩票发行销售机构业务费安排的支出</t>
  </si>
  <si>
    <t xml:space="preserve">      福利彩票销售机构的业务支出</t>
  </si>
  <si>
    <t xml:space="preserve">      体育彩票销售机构的业务支出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</si>
  <si>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</si>
  <si>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</si>
  <si>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</si>
  <si>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</si>
  <si>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</si>
  <si>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</si>
  <si>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</si>
  <si>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</si>
  <si>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十、债务付息支出</t>
  </si>
  <si>
    <t xml:space="preserve">    地方政府专项债务付息支出</t>
  </si>
  <si>
    <t xml:space="preserve">      国有土地使用权出让金债务付息支出</t>
  </si>
  <si>
    <t xml:space="preserve">    政府性基金转移支付</t>
  </si>
  <si>
    <t xml:space="preserve">    　政府性基金补助支出</t>
  </si>
  <si>
    <t xml:space="preserve">    　政府性基金上解支出</t>
  </si>
  <si>
    <t xml:space="preserve">    调出资金</t>
  </si>
  <si>
    <t xml:space="preserve">    地方政府专项债务还本支出</t>
  </si>
  <si>
    <t xml:space="preserve">       其他政府性基金债务还本支出</t>
  </si>
  <si>
    <t>表五--1</t>
  </si>
  <si>
    <t>武定县2019年国有资本经营预算收入执行情况表</t>
  </si>
  <si>
    <t xml:space="preserve">            单位：万元</t>
  </si>
  <si>
    <t>国有资本经营预算收入合计</t>
  </si>
  <si>
    <t>2019调整年预算数</t>
  </si>
  <si>
    <t xml:space="preserve">  利润收入</t>
  </si>
  <si>
    <t xml:space="preserve">     烟草企业利润收入</t>
  </si>
  <si>
    <t xml:space="preserve">     石油石化企业利润收入</t>
  </si>
  <si>
    <t xml:space="preserve">     电力企业利润收入</t>
  </si>
  <si>
    <t xml:space="preserve">     电信企业利润收入</t>
  </si>
  <si>
    <t xml:space="preserve">     有色冶金采掘企业利润收入</t>
  </si>
  <si>
    <t xml:space="preserve">     化工企业利润收入</t>
  </si>
  <si>
    <t xml:space="preserve">     运输企业利润收入</t>
  </si>
  <si>
    <t xml:space="preserve">     建筑施工企业利润收入</t>
  </si>
  <si>
    <t xml:space="preserve">     房地产企业利润收入</t>
  </si>
  <si>
    <t xml:space="preserve">     建材企业利润收入</t>
  </si>
  <si>
    <t xml:space="preserve">     医药企业利润收入</t>
  </si>
  <si>
    <t xml:space="preserve">     农林牧渔企业利润收入</t>
  </si>
  <si>
    <t xml:space="preserve">     邮政企业利润收入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</si>
  <si>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</si>
  <si>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</si>
  <si>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</si>
  <si>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</si>
  <si>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</si>
  <si>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</si>
  <si>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</si>
  <si>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</si>
  <si>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</si>
  <si>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</si>
  <si>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</si>
  <si>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</si>
  <si>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</si>
  <si>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</si>
  <si>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</si>
  <si>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</si>
  <si>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</si>
  <si>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国有资本经营收入合计</t>
  </si>
  <si>
    <t>国有资本经营上级补助收入</t>
  </si>
  <si>
    <t>国有资本经营预算上年结余</t>
  </si>
  <si>
    <t>国有资本经营省补助计划单列市收入</t>
  </si>
  <si>
    <t>收  入  总  计</t>
  </si>
  <si>
    <t>表五--2</t>
  </si>
  <si>
    <t>武定县2019年国有资本经营预算支出执行情况表</t>
  </si>
  <si>
    <t>国有资本经营预算支出合计</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</si>
  <si>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</si>
  <si>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</si>
  <si>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</si>
  <si>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</si>
  <si>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</si>
  <si>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</si>
  <si>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</si>
  <si>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</si>
  <si>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</si>
  <si>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</si>
  <si>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</si>
  <si>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</si>
  <si>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</si>
  <si>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</si>
  <si>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</si>
  <si>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</si>
  <si>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</si>
  <si>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</si>
  <si>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</si>
  <si>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</si>
  <si>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</si>
  <si>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</si>
  <si>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</si>
  <si>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</si>
  <si>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</si>
  <si>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</si>
  <si>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资本支出</t>
  </si>
  <si>
    <t xml:space="preserve">      改革性支出</t>
  </si>
  <si>
    <t xml:space="preserve">      其他金融国有资本经营预算支出</t>
  </si>
  <si>
    <t xml:space="preserve">    其他国有资本经营预算支出</t>
  </si>
  <si>
    <t xml:space="preserve">      其他国有资本经营预算支出</t>
  </si>
  <si>
    <t>国有资本经营支出合计</t>
  </si>
  <si>
    <t>国有资本经营补助下级支出</t>
  </si>
  <si>
    <t>国有资本经营预算调出资金</t>
  </si>
  <si>
    <t>国有资本经营省补助计划单列市支出</t>
  </si>
  <si>
    <t>国有资本经营预算年终结余</t>
  </si>
  <si>
    <t>支  出  总  计</t>
  </si>
  <si>
    <t>表六</t>
  </si>
  <si>
    <t>武定县2019年社会保险基金预算收入执行情况表</t>
  </si>
  <si>
    <t>2019调整预算数</t>
  </si>
  <si>
    <t>一、企业职工基本养老保险基金收入</t>
  </si>
  <si>
    <t xml:space="preserve">     1.保险费收入</t>
  </si>
  <si>
    <t xml:space="preserve">     2.利息收入</t>
  </si>
  <si>
    <t xml:space="preserve">     3.财政补贴收入</t>
  </si>
  <si>
    <t xml:space="preserve">     4.其他收入</t>
  </si>
  <si>
    <t xml:space="preserve">     5.转移收入</t>
  </si>
  <si>
    <t>二、机关事业单位养老保险基金收入</t>
  </si>
  <si>
    <t>三、失业保险基金收入</t>
  </si>
  <si>
    <t>四、工伤保险基金收入</t>
  </si>
  <si>
    <t>五、生育保险基金收入</t>
  </si>
  <si>
    <t>六、城乡居民基本养老保险基金收入</t>
  </si>
  <si>
    <t xml:space="preserve">     4.委托投资收益</t>
  </si>
  <si>
    <t xml:space="preserve">     5.其他收入</t>
  </si>
  <si>
    <t xml:space="preserve">     6.转移收入</t>
  </si>
  <si>
    <t>社会保险基金收入合计</t>
  </si>
  <si>
    <t>表七</t>
  </si>
  <si>
    <t>武定县2019年社会保险基金预算支出执行情况表</t>
  </si>
  <si>
    <t>一、企业职工基本养老保险基金支出</t>
  </si>
  <si>
    <t xml:space="preserve">     1.社会保险待遇支出</t>
  </si>
  <si>
    <t xml:space="preserve">     2.其他支出</t>
  </si>
  <si>
    <t xml:space="preserve">     3.转移支出</t>
  </si>
  <si>
    <t>二、机关事业单位养老保险基金支出</t>
  </si>
  <si>
    <t>三、失业保险基金支出</t>
  </si>
  <si>
    <t xml:space="preserve">     2.基本医疗保险费支出(含医疗补助金支出)</t>
  </si>
  <si>
    <t xml:space="preserve">     3.稳定岗位补贴支出</t>
  </si>
  <si>
    <t xml:space="preserve">     4.技能提升补贴支出</t>
  </si>
  <si>
    <t xml:space="preserve">     5.其他费用支出</t>
  </si>
  <si>
    <t xml:space="preserve">     6.其他支出</t>
  </si>
  <si>
    <t xml:space="preserve">     7.转移支出</t>
  </si>
  <si>
    <t>四、工伤保险基金支出</t>
  </si>
  <si>
    <t>五、生育保险基金支出</t>
  </si>
  <si>
    <t>六、城乡居民基本养老保险基金支出</t>
  </si>
  <si>
    <t xml:space="preserve">     2.个人账户养老金支出</t>
  </si>
  <si>
    <t xml:space="preserve">     3.丧葬补助金支出</t>
  </si>
  <si>
    <t xml:space="preserve">     4.其他支出</t>
  </si>
  <si>
    <t xml:space="preserve">     5.转移支出</t>
  </si>
  <si>
    <t>基金支出合计</t>
  </si>
  <si>
    <t>表八</t>
  </si>
  <si>
    <t>武定县2019年社会保险基金结余情况表</t>
  </si>
  <si>
    <t>一、企业职工基本养老保险基金结余</t>
  </si>
  <si>
    <t xml:space="preserve">     1.基金本年收支结余</t>
  </si>
  <si>
    <t xml:space="preserve">     2.基金年末滚存结余</t>
  </si>
  <si>
    <t>二、机关事业单位养老保险基金结余</t>
  </si>
  <si>
    <t>三、失业保险基金结余</t>
  </si>
  <si>
    <t>四、工伤保险基金结余</t>
  </si>
  <si>
    <t>五、生育保险基金结余</t>
  </si>
  <si>
    <t>六、城乡居民基本养老保险基金结余</t>
  </si>
  <si>
    <t xml:space="preserve"> </t>
  </si>
  <si>
    <t>社会保险基金结余合计</t>
  </si>
  <si>
    <t>表九--1</t>
  </si>
  <si>
    <t>武定县2020年一般公共预算收入情况表</t>
  </si>
  <si>
    <t>2020年预算数</t>
  </si>
  <si>
    <t>为上年执行数%</t>
  </si>
  <si>
    <t xml:space="preserve">      自然资源海洋气象等</t>
  </si>
  <si>
    <t xml:space="preserve">      灾害防治及应急管理</t>
  </si>
  <si>
    <t xml:space="preserve">      其他收入</t>
  </si>
  <si>
    <r>
      <rPr>
        <sz val="11"/>
        <rFont val="宋体"/>
        <charset val="134"/>
      </rPr>
      <t xml:space="preserve"> </t>
    </r>
    <r>
      <rPr>
        <sz val="11"/>
        <rFont val="宋体"/>
        <charset val="134"/>
      </rPr>
      <t xml:space="preserve">   </t>
    </r>
    <r>
      <rPr>
        <sz val="11"/>
        <rFont val="宋体"/>
        <charset val="134"/>
      </rPr>
      <t>地方政府一般债券转贷收入</t>
    </r>
  </si>
  <si>
    <t>表九--2</t>
  </si>
  <si>
    <t>武定县本级2020年一般公共预算收入情况表</t>
  </si>
  <si>
    <t>表十--1</t>
  </si>
  <si>
    <t>武定县2020年一般公共预算支出情况表</t>
  </si>
  <si>
    <t xml:space="preserve">  一般公共服务支出</t>
  </si>
  <si>
    <t xml:space="preserve">      其他政府办公厅(室)及相关机构事务支出</t>
  </si>
  <si>
    <t xml:space="preserve">      日常经济运行调节</t>
  </si>
  <si>
    <t xml:space="preserve">      战略规划与实施</t>
  </si>
  <si>
    <t xml:space="preserve">        信息化建设</t>
  </si>
  <si>
    <t xml:space="preserve">      其他税收事务支出</t>
  </si>
  <si>
    <r>
      <rPr>
        <sz val="11"/>
        <rFont val="宋体"/>
        <charset val="134"/>
      </rPr>
      <t xml:space="preserve">    </t>
    </r>
    <r>
      <rPr>
        <b/>
        <sz val="11"/>
        <rFont val="宋体"/>
        <charset val="134"/>
      </rPr>
      <t>审计事务</t>
    </r>
  </si>
  <si>
    <t xml:space="preserve">      对外贸易管理</t>
  </si>
  <si>
    <t xml:space="preserve">      其他民族事务支出</t>
  </si>
  <si>
    <t xml:space="preserve">    党委办公厅(室)及相关机构事务</t>
  </si>
  <si>
    <t xml:space="preserve">      其他党委办公厅（室）及相关机构事务</t>
  </si>
  <si>
    <t xml:space="preserve">    市场监督管理事务</t>
  </si>
  <si>
    <t xml:space="preserve">      食品安全监管</t>
  </si>
  <si>
    <t xml:space="preserve">      机关服务</t>
  </si>
  <si>
    <t xml:space="preserve">      市场监督管理专项</t>
  </si>
  <si>
    <t xml:space="preserve">      市场监管执法</t>
  </si>
  <si>
    <t xml:space="preserve">      其他市场监督管理事务</t>
  </si>
  <si>
    <t xml:space="preserve">  国防支出</t>
  </si>
  <si>
    <t xml:space="preserve">  公共安全支出</t>
  </si>
  <si>
    <t xml:space="preserve">      武装警察部队</t>
  </si>
  <si>
    <t xml:space="preserve">  教育支出</t>
  </si>
  <si>
    <t xml:space="preserve">      高等职业教育</t>
  </si>
  <si>
    <t xml:space="preserve">  科学技术支出</t>
  </si>
  <si>
    <t xml:space="preserve">      其它技术研究与开发支出</t>
  </si>
  <si>
    <t xml:space="preserve">      机构运行</t>
  </si>
  <si>
    <t xml:space="preserve">  文化旅游体育与传媒支出</t>
  </si>
  <si>
    <t xml:space="preserve">     其他新闻出版电影支出</t>
  </si>
  <si>
    <t xml:space="preserve">      其他广播电视支出</t>
  </si>
  <si>
    <t xml:space="preserve">    其他文化旅游体育与传媒支出</t>
  </si>
  <si>
    <t xml:space="preserve">      其他文化旅游体育与传媒支出</t>
  </si>
  <si>
    <t xml:space="preserve">      基层政权建设和社区治理</t>
  </si>
  <si>
    <t xml:space="preserve">    行政事业单位养老支出</t>
  </si>
  <si>
    <t xml:space="preserve">      行政单位离退休</t>
  </si>
  <si>
    <t xml:space="preserve">      对机关事业单位基本养老保险基金的补助</t>
  </si>
  <si>
    <t xml:space="preserve">      其他行政事业单位离退休支出</t>
  </si>
  <si>
    <t xml:space="preserve">      优抚事业单位支出</t>
  </si>
  <si>
    <t xml:space="preserve">      军队移交政府离退休干部管理机构</t>
  </si>
  <si>
    <t xml:space="preserve">      养老服务</t>
  </si>
  <si>
    <t xml:space="preserve">      其他社会福利支出</t>
  </si>
  <si>
    <t xml:space="preserve">    退役军人管理事务</t>
  </si>
  <si>
    <t xml:space="preserve">      拥军优属</t>
  </si>
  <si>
    <t xml:space="preserve">      其他退役军人事务管理支出</t>
  </si>
  <si>
    <t xml:space="preserve">  卫生健康支出</t>
  </si>
  <si>
    <t xml:space="preserve">    卫生健康管理事务</t>
  </si>
  <si>
    <t xml:space="preserve">      其他卫生健康管理事务支出</t>
  </si>
  <si>
    <t xml:space="preserve">      重大公共卫生服务</t>
  </si>
  <si>
    <t xml:space="preserve">    中医药</t>
  </si>
  <si>
    <t xml:space="preserve">      中医（民族医）药专项</t>
  </si>
  <si>
    <t xml:space="preserve">    行政事业单位医疗</t>
  </si>
  <si>
    <t xml:space="preserve">    财政对基本医疗保险基金的补助</t>
  </si>
  <si>
    <t xml:space="preserve">    医疗救助</t>
  </si>
  <si>
    <t xml:space="preserve">      其他医疗救助支出</t>
  </si>
  <si>
    <t xml:space="preserve">    优抚对象医疗</t>
  </si>
  <si>
    <t xml:space="preserve">      优抚对象医疗补助</t>
  </si>
  <si>
    <t xml:space="preserve">    老龄卫生健康事务</t>
  </si>
  <si>
    <t xml:space="preserve">      老龄卫生健康事务</t>
  </si>
  <si>
    <t xml:space="preserve">    其他卫生健康支出</t>
  </si>
  <si>
    <t xml:space="preserve">       其他卫生健康支出</t>
  </si>
  <si>
    <t xml:space="preserve">  节能环保支出</t>
  </si>
  <si>
    <t xml:space="preserve">    退耕还林还草</t>
  </si>
  <si>
    <t xml:space="preserve">      其他退耕还林还草支出</t>
  </si>
  <si>
    <t xml:space="preserve">    能源节约利用</t>
  </si>
  <si>
    <t xml:space="preserve">    其他节能环保支出</t>
  </si>
  <si>
    <t xml:space="preserve">      其他节能环保支出</t>
  </si>
  <si>
    <t xml:space="preserve">  城乡社区支出</t>
  </si>
  <si>
    <t xml:space="preserve">    城乡社区管理事务</t>
  </si>
  <si>
    <t xml:space="preserve">      城管执法</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</si>
  <si>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</si>
  <si>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</si>
  <si>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</si>
  <si>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</si>
  <si>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</si>
  <si>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其他城乡社区支出</t>
  </si>
  <si>
    <t xml:space="preserve">  农林水支出</t>
  </si>
  <si>
    <t xml:space="preserve">    农业农村</t>
  </si>
  <si>
    <t xml:space="preserve">      科技转化与推广服务</t>
  </si>
  <si>
    <t xml:space="preserve">      农产品质量安全</t>
  </si>
  <si>
    <t xml:space="preserve">      病虫害控制</t>
  </si>
  <si>
    <t xml:space="preserve">      农业生产发展</t>
  </si>
  <si>
    <t xml:space="preserve">      统计监测与信息服务</t>
  </si>
  <si>
    <t xml:space="preserve">      行业业务管理</t>
  </si>
  <si>
    <t xml:space="preserve">      防灾救灾</t>
  </si>
  <si>
    <t xml:space="preserve">      农业生产支持补贴</t>
  </si>
  <si>
    <t xml:space="preserve">      农业组织化与产业化经营</t>
  </si>
  <si>
    <t xml:space="preserve">      农产品加工与促销</t>
  </si>
  <si>
    <t xml:space="preserve">     农村社会事业</t>
  </si>
  <si>
    <t xml:space="preserve">      农村公益事业</t>
  </si>
  <si>
    <t xml:space="preserve">      农业资源保护修复与利用</t>
  </si>
  <si>
    <t xml:space="preserve">      农村道路建设</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</si>
  <si>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</si>
  <si>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</si>
  <si>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</si>
  <si>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</si>
  <si>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</si>
  <si>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</si>
  <si>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</si>
  <si>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</si>
  <si>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</si>
  <si>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湿地保护</t>
  </si>
  <si>
    <t xml:space="preserve">     自然保护区等管理</t>
  </si>
  <si>
    <t xml:space="preserve">      执法与监督</t>
  </si>
  <si>
    <t xml:space="preserve">      贷款贴息</t>
  </si>
  <si>
    <t xml:space="preserve">      林业草原防灾减灾</t>
  </si>
  <si>
    <t xml:space="preserve">      其他林业和草原支出</t>
  </si>
  <si>
    <t xml:space="preserve">    水利</t>
  </si>
  <si>
    <t xml:space="preserve">      水利行业业务管理</t>
  </si>
  <si>
    <t xml:space="preserve">      水利工程建设</t>
  </si>
  <si>
    <t xml:space="preserve">      水土保持</t>
  </si>
  <si>
    <t xml:space="preserve">      防汛</t>
  </si>
  <si>
    <t xml:space="preserve">      抗旱</t>
  </si>
  <si>
    <t xml:space="preserve">      农村人畜饮水</t>
  </si>
  <si>
    <t xml:space="preserve">    扶贫</t>
  </si>
  <si>
    <t xml:space="preserve">      农村基础设施建设</t>
  </si>
  <si>
    <t xml:space="preserve">      生产发展</t>
  </si>
  <si>
    <t xml:space="preserve">      扶贫贷款奖补和贴息</t>
  </si>
  <si>
    <t xml:space="preserve">      其他扶贫支出</t>
  </si>
  <si>
    <t xml:space="preserve">    农业综合开发</t>
  </si>
  <si>
    <t xml:space="preserve">      土地治理</t>
  </si>
  <si>
    <t xml:space="preserve">      其他农业综合开发支出</t>
  </si>
  <si>
    <t xml:space="preserve">    农村综合改革</t>
  </si>
  <si>
    <t xml:space="preserve">      对村级一事一议的补助</t>
  </si>
  <si>
    <t xml:space="preserve">      对村民委员会和村党支部的补助</t>
  </si>
  <si>
    <t xml:space="preserve">      对村集体经济组织的补助</t>
  </si>
  <si>
    <t xml:space="preserve">    普惠金融发展支出</t>
  </si>
  <si>
    <t xml:space="preserve">      支持农村金融机构</t>
  </si>
  <si>
    <t xml:space="preserve">      农业保险保费补贴</t>
  </si>
  <si>
    <t xml:space="preserve">      创业担保贷款贴息</t>
  </si>
  <si>
    <t xml:space="preserve">    其他农林水支出</t>
  </si>
  <si>
    <t xml:space="preserve">  交通运输支出</t>
  </si>
  <si>
    <t xml:space="preserve">    公路水路运输</t>
  </si>
  <si>
    <t xml:space="preserve">      公路养护</t>
  </si>
  <si>
    <t xml:space="preserve">      公路建设</t>
  </si>
  <si>
    <t xml:space="preserve">      公路运输管理</t>
  </si>
  <si>
    <t xml:space="preserve">    成品油价格改革对交通运输的补贴</t>
  </si>
  <si>
    <t xml:space="preserve">      对城市公交的补贴</t>
  </si>
  <si>
    <t xml:space="preserve">      对农村道路客运的补贴</t>
  </si>
  <si>
    <t xml:space="preserve">      对出租车的补贴</t>
  </si>
  <si>
    <t xml:space="preserve">    车辆购置税支出</t>
  </si>
  <si>
    <t xml:space="preserve">      车辆购置税用于公路等基础设施建设支出</t>
  </si>
  <si>
    <t xml:space="preserve">      车辆购置税用于农村公路建设支出</t>
  </si>
  <si>
    <t xml:space="preserve">  资源勘探工业信息等支出</t>
  </si>
  <si>
    <t xml:space="preserve">    工业和信息产业监管</t>
  </si>
  <si>
    <t xml:space="preserve">      无线电监管</t>
  </si>
  <si>
    <t xml:space="preserve">      工业和信息产业支持</t>
  </si>
  <si>
    <t xml:space="preserve">    支持中小企业发展和管理支出</t>
  </si>
  <si>
    <t xml:space="preserve">      中小企业发展专项</t>
  </si>
  <si>
    <t xml:space="preserve">  商业服务业等支出</t>
  </si>
  <si>
    <t xml:space="preserve">    商业流通事务</t>
  </si>
  <si>
    <t xml:space="preserve">      民贸民品贷款贴息</t>
  </si>
  <si>
    <t xml:space="preserve">      其他商业流通事务支出</t>
  </si>
  <si>
    <t xml:space="preserve">    涉外发展服务支出</t>
  </si>
  <si>
    <t xml:space="preserve">      其他涉外发展服务支出</t>
  </si>
  <si>
    <t xml:space="preserve">    其他商业服务业等支出</t>
  </si>
  <si>
    <t xml:space="preserve">  金融支出</t>
  </si>
  <si>
    <t xml:space="preserve">  自然资源海洋气象等支出</t>
  </si>
  <si>
    <t xml:space="preserve">    自然资源事务</t>
  </si>
  <si>
    <t xml:space="preserve">      自然资源规划及管理</t>
  </si>
  <si>
    <t xml:space="preserve">      自然资源调查与确权登记</t>
  </si>
  <si>
    <t xml:space="preserve">      其他自然资源事务支出</t>
  </si>
  <si>
    <t xml:space="preserve">      自然资源利用与保护</t>
  </si>
  <si>
    <t xml:space="preserve">      地质矿产资源利用与保护</t>
  </si>
  <si>
    <t xml:space="preserve">    气象事务</t>
  </si>
  <si>
    <t xml:space="preserve">      气象服务</t>
  </si>
  <si>
    <t xml:space="preserve">      其他气象事务支出</t>
  </si>
  <si>
    <t xml:space="preserve">  住房保障支出</t>
  </si>
  <si>
    <t xml:space="preserve">    保障性安居工程支出</t>
  </si>
  <si>
    <t xml:space="preserve">      农村危房改造</t>
  </si>
  <si>
    <t xml:space="preserve">      其他保障性安居工程支出</t>
  </si>
  <si>
    <t xml:space="preserve">    住房改革支出</t>
  </si>
  <si>
    <t xml:space="preserve">      住房公积金</t>
  </si>
  <si>
    <t xml:space="preserve">  粮油物资储备支出</t>
  </si>
  <si>
    <t xml:space="preserve">    粮油事务</t>
  </si>
  <si>
    <t xml:space="preserve">      粮食风险基金</t>
  </si>
  <si>
    <t xml:space="preserve">      其他粮油事务支出</t>
  </si>
  <si>
    <t xml:space="preserve">    粮油储备</t>
  </si>
  <si>
    <t xml:space="preserve">     储备粮油补贴</t>
  </si>
  <si>
    <t xml:space="preserve">  灾害防治及应急管理支出</t>
  </si>
  <si>
    <t xml:space="preserve">    应急管理事务</t>
  </si>
  <si>
    <t xml:space="preserve">      安全监管</t>
  </si>
  <si>
    <t xml:space="preserve">      应急管理</t>
  </si>
  <si>
    <t xml:space="preserve">      其他应急管理支出</t>
  </si>
  <si>
    <t xml:space="preserve">    消防事务</t>
  </si>
  <si>
    <t xml:space="preserve">      消防应急救援</t>
  </si>
  <si>
    <t xml:space="preserve">    森林消防事务</t>
  </si>
  <si>
    <t xml:space="preserve">      森林消防应急救援</t>
  </si>
  <si>
    <t xml:space="preserve">    地震事务</t>
  </si>
  <si>
    <t xml:space="preserve">      地震预测预报</t>
  </si>
  <si>
    <t xml:space="preserve">      地震事业机构 </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</si>
  <si>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</si>
  <si>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</si>
  <si>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</si>
  <si>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</si>
  <si>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</si>
  <si>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</si>
  <si>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</si>
  <si>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其他灾害防治及应急管理支出</t>
  </si>
  <si>
    <t xml:space="preserve">  债务付息支出</t>
  </si>
  <si>
    <t xml:space="preserve">    地方政府一般债务付息支出</t>
  </si>
  <si>
    <t xml:space="preserve">      地方政府一般债券付息支出</t>
  </si>
  <si>
    <t xml:space="preserve">  债务发行费用支出</t>
  </si>
  <si>
    <t xml:space="preserve">        用于体育事业的彩票公益金支出</t>
  </si>
  <si>
    <t xml:space="preserve">            支出合计</t>
  </si>
  <si>
    <t xml:space="preserve">       专项上解支出</t>
  </si>
  <si>
    <t>表十--2</t>
  </si>
  <si>
    <t>武定县本级2020年一般公共预算支出情况表</t>
  </si>
  <si>
    <t>表十--3</t>
  </si>
  <si>
    <t>武定县本级2020年一般公共预算政府预算经济分类表（基本支出）</t>
  </si>
  <si>
    <t>政府经济分类科目</t>
  </si>
  <si>
    <t>经济科目编码</t>
  </si>
  <si>
    <t>经济科目名称</t>
  </si>
  <si>
    <t>合计</t>
  </si>
  <si>
    <t>501</t>
  </si>
  <si>
    <t>机关工资福利支出</t>
  </si>
  <si>
    <t>50101</t>
  </si>
  <si>
    <t xml:space="preserve">  工资奖金津补贴</t>
  </si>
  <si>
    <t>50102</t>
  </si>
  <si>
    <t xml:space="preserve">  社会保障缴费</t>
  </si>
  <si>
    <t>50103</t>
  </si>
  <si>
    <t xml:space="preserve">  住房公积金</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</si>
  <si>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</si>
  <si>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</si>
  <si>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</si>
  <si>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</si>
  <si>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</si>
  <si>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</si>
  <si>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</si>
  <si>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</si>
  <si>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</si>
  <si>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</si>
  <si>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</si>
  <si>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</si>
  <si>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</si>
  <si>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</si>
  <si>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</si>
  <si>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</si>
  <si>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</si>
  <si>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</si>
  <si>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</si>
  <si>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</si>
  <si>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</si>
  <si>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</si>
  <si>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</si>
  <si>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</si>
  <si>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</si>
  <si>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</si>
  <si>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</si>
  <si>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</si>
  <si>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</si>
  <si>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</si>
  <si>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</si>
  <si>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</si>
  <si>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</si>
  <si>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</si>
  <si>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</si>
  <si>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</si>
  <si>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</si>
  <si>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</si>
  <si>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</si>
  <si>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</si>
  <si>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</si>
  <si>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</si>
  <si>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</si>
  <si>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</si>
  <si>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</si>
  <si>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</si>
  <si>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</si>
  <si>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</si>
  <si>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</si>
  <si>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</si>
  <si>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</si>
  <si>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</si>
  <si>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</si>
  <si>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</si>
  <si>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</si>
  <si>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</si>
  <si>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</si>
  <si>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</si>
  <si>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</si>
  <si>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</si>
  <si>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</si>
  <si>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</si>
  <si>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</si>
  <si>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</si>
  <si>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</si>
  <si>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</si>
  <si>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</si>
  <si>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</si>
  <si>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</si>
  <si>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</si>
  <si>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</si>
  <si>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</si>
  <si>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</si>
  <si>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 xml:space="preserve">  对企业资本性支出（一）</t>
  </si>
  <si>
    <t>50802</t>
  </si>
  <si>
    <t xml:space="preserve">  对企业资本性支出（二）</t>
  </si>
  <si>
    <t>509</t>
  </si>
  <si>
    <t>对个人和家庭的补助</t>
  </si>
  <si>
    <t>50901</t>
  </si>
  <si>
    <t xml:space="preserve">  社会福利和救助</t>
  </si>
  <si>
    <t>50902</t>
  </si>
  <si>
    <t xml:space="preserve">  助学金</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</si>
  <si>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</si>
  <si>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</si>
  <si>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</si>
  <si>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</si>
  <si>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</si>
  <si>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</si>
  <si>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</si>
  <si>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</si>
  <si>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</si>
  <si>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</si>
  <si>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</si>
  <si>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</si>
  <si>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511</t>
  </si>
  <si>
    <t>债务利息及费用支出</t>
  </si>
  <si>
    <t>51101</t>
  </si>
  <si>
    <t xml:space="preserve">  国内债务付息</t>
  </si>
  <si>
    <t>51102</t>
  </si>
  <si>
    <t xml:space="preserve">  国外债务付息</t>
  </si>
  <si>
    <t>51103</t>
  </si>
  <si>
    <t xml:space="preserve">  国内债务发行费用</t>
  </si>
  <si>
    <t>51104</t>
  </si>
  <si>
    <t xml:space="preserve">  国外债务发行费用</t>
  </si>
  <si>
    <t>512</t>
  </si>
  <si>
    <t>51201</t>
  </si>
  <si>
    <t xml:space="preserve">  国内债务还本</t>
  </si>
  <si>
    <t>51202</t>
  </si>
  <si>
    <t xml:space="preserve">  国外债务还本</t>
  </si>
  <si>
    <t>513</t>
  </si>
  <si>
    <t>51301</t>
  </si>
  <si>
    <t xml:space="preserve">  上下级政府间转移性支出</t>
  </si>
  <si>
    <t>51302</t>
  </si>
  <si>
    <t xml:space="preserve">  援助其他地区支出</t>
  </si>
  <si>
    <t>51303</t>
  </si>
  <si>
    <t xml:space="preserve">  债务转贷</t>
  </si>
  <si>
    <t>51304</t>
  </si>
  <si>
    <t xml:space="preserve">  调出资金</t>
  </si>
  <si>
    <t>51305</t>
  </si>
  <si>
    <t xml:space="preserve">  安排预算稳定调节基金</t>
  </si>
  <si>
    <t>51306</t>
  </si>
  <si>
    <t xml:space="preserve">  补充预算周转金</t>
  </si>
  <si>
    <t>514</t>
  </si>
  <si>
    <t>预备费及预留</t>
  </si>
  <si>
    <t>51401</t>
  </si>
  <si>
    <t xml:space="preserve">  预备费</t>
  </si>
  <si>
    <t>51402</t>
  </si>
  <si>
    <t xml:space="preserve">  预留</t>
  </si>
  <si>
    <t>599</t>
  </si>
  <si>
    <t>其他支出</t>
  </si>
  <si>
    <t>59906</t>
  </si>
  <si>
    <t xml:space="preserve">  赠与</t>
  </si>
  <si>
    <t>59907</t>
  </si>
  <si>
    <t xml:space="preserve">  国家赔偿费用支出</t>
  </si>
  <si>
    <t>59908</t>
  </si>
  <si>
    <t xml:space="preserve">  对民间非营利组织和群众性自治组织补贴</t>
  </si>
  <si>
    <t>59999</t>
  </si>
  <si>
    <t xml:space="preserve">  其他支出</t>
  </si>
  <si>
    <t>表十--4</t>
  </si>
  <si>
    <t>武定县本级2020年一般公共预算支出表（县对下转移支付项目）</t>
  </si>
  <si>
    <t>项       目</t>
  </si>
  <si>
    <t>一般公共服务支出</t>
  </si>
  <si>
    <t>……</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</si>
  <si>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</si>
  <si>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</si>
  <si>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</si>
  <si>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</si>
  <si>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</si>
  <si>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</si>
  <si>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</si>
  <si>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</si>
  <si>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</si>
  <si>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</si>
  <si>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</si>
  <si>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</si>
  <si>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</si>
  <si>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</si>
  <si>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</si>
  <si>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</si>
  <si>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</si>
  <si>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t>县对下专项转移支付合计</t>
  </si>
  <si>
    <t>备注：武定县实行乡财县管体制，乡镇作为县级一级预算单位管理，县对乡镇不再进行体制算账，无此项预算。</t>
  </si>
  <si>
    <t>表十--5</t>
  </si>
  <si>
    <t>武定县 2020年分地区税收返还和转移支付预算表</t>
  </si>
  <si>
    <t>地  区</t>
  </si>
  <si>
    <t>税收返还</t>
  </si>
  <si>
    <t>一般性转移支付</t>
  </si>
  <si>
    <t>专项转移支付</t>
  </si>
  <si>
    <t>一、提前下达数小计</t>
  </si>
  <si>
    <t>狮山镇</t>
  </si>
  <si>
    <t>插甸镇</t>
  </si>
  <si>
    <t>高桥镇</t>
  </si>
  <si>
    <t>猫街镇</t>
  </si>
  <si>
    <t>白路镇</t>
  </si>
  <si>
    <t>田心乡</t>
  </si>
  <si>
    <t>发窝乡</t>
  </si>
  <si>
    <t>万德镇</t>
  </si>
  <si>
    <t>己衣镇</t>
  </si>
  <si>
    <t>东坡乡</t>
  </si>
  <si>
    <t>环州乡</t>
  </si>
  <si>
    <t>二、待分配数</t>
  </si>
  <si>
    <t>三、预算合计</t>
  </si>
  <si>
    <t>表十--6</t>
  </si>
  <si>
    <t xml:space="preserve"> 武定县本级2020年“三公”经费预算财政拨款情况统计表</t>
  </si>
  <si>
    <t>项目</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</si>
  <si>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</si>
  <si>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</si>
  <si>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</si>
  <si>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</si>
  <si>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</si>
  <si>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</si>
  <si>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</si>
  <si>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</si>
  <si>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2020年公务接待费下降的原因是各部门严格按照公务接待管理办法，切实规范接待范围和标准，简化接待程序，严格控制陪餐人数，切实控制接待费用支出；公务用车购置费增长的主要原因是县殡仪馆应殡葬改革的需求，购置一辆殡仪车。公务车用车运行维护费增加的主要原因是我县是深度贫困县，山区面积较大，脱贫攻坚成果巩固任务仍然十分艰巨，乡镇与县城及乡镇到村组的路途较远，从而导致公务用车运行维护费的增长。</t>
  </si>
  <si>
    <t>表十一</t>
  </si>
  <si>
    <t>武定县2020年政府预算支出经济分类情况表</t>
  </si>
  <si>
    <t>单位:万元</t>
  </si>
  <si>
    <t>科目编码</t>
  </si>
  <si>
    <t>项    目</t>
  </si>
  <si>
    <t>总计</t>
  </si>
  <si>
    <t>201</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</si>
  <si>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</si>
  <si>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</si>
  <si>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</si>
  <si>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</si>
  <si>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</si>
  <si>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</si>
  <si>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</si>
  <si>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</si>
  <si>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</si>
  <si>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</si>
  <si>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</si>
  <si>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</si>
  <si>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</si>
  <si>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</si>
  <si>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</si>
  <si>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</si>
  <si>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</si>
  <si>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</si>
  <si>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</si>
  <si>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</si>
  <si>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</si>
  <si>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</si>
  <si>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</si>
  <si>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十四、资源勘探信息等支出</t>
  </si>
  <si>
    <t>216</t>
  </si>
  <si>
    <t>十五、商业服务业等支出</t>
  </si>
  <si>
    <t>220</t>
  </si>
  <si>
    <t>十八、自然资源海洋气象等支出</t>
  </si>
  <si>
    <t>221</t>
  </si>
  <si>
    <t>十九、住房保障支出</t>
  </si>
  <si>
    <t>222</t>
  </si>
  <si>
    <t>二十、粮油物资储备支出</t>
  </si>
  <si>
    <t>224</t>
  </si>
  <si>
    <t>二十一、灾害防治及应急管理支出</t>
  </si>
  <si>
    <t>227</t>
  </si>
  <si>
    <t>二十二、预备费</t>
  </si>
  <si>
    <t>229</t>
  </si>
  <si>
    <t>二十五、其他支出</t>
  </si>
  <si>
    <t>表十二--1</t>
  </si>
  <si>
    <t>武定县2020年政府性基金预算收入情况表</t>
  </si>
  <si>
    <t>收入</t>
  </si>
  <si>
    <t>表十二--2</t>
  </si>
  <si>
    <t>武定县本级2020年政府性基金预算收入情况表</t>
  </si>
  <si>
    <t>表十三--1</t>
  </si>
  <si>
    <t>武定县2020年政府性基金预算支出情况表</t>
  </si>
  <si>
    <t>一、文化旅游体育与媒体支出</t>
  </si>
  <si>
    <t xml:space="preserve">      国有土地使用权出让收入安排的支出</t>
  </si>
  <si>
    <t xml:space="preserve">      管理费用支出</t>
  </si>
  <si>
    <t xml:space="preserve">      廉租住房支出</t>
  </si>
  <si>
    <t xml:space="preserve">      公共租赁住房维护和管理支出</t>
  </si>
  <si>
    <t xml:space="preserve">    农业土地开发资金及对应专项债务收入安排的支出</t>
  </si>
  <si>
    <t xml:space="preserve">    城市基础设施配套费及对应专项债务收入安排的支出</t>
  </si>
  <si>
    <t xml:space="preserve">    污水处理费及对应专项债务收入安排的支出 </t>
  </si>
  <si>
    <t xml:space="preserve">    大中型水库库区基金及对应专项债务收入安排的支出</t>
  </si>
  <si>
    <t xml:space="preserve">    国家重大水利工程建设基金及对应专项债务收入安排的支出</t>
  </si>
  <si>
    <t>六、其他支出</t>
  </si>
  <si>
    <t xml:space="preserve">    彩票公益金及对应专项债务收入安排的支出</t>
  </si>
  <si>
    <t>七、其他政府性基金及对应专项债务收入安排的支出</t>
  </si>
  <si>
    <t xml:space="preserve">    其他地方自行试点项目收益专项债券收入安排的支出</t>
  </si>
  <si>
    <t>八、债务付息支出</t>
  </si>
  <si>
    <t xml:space="preserve">   转移性支出</t>
  </si>
  <si>
    <t xml:space="preserve">   债务还本支出</t>
  </si>
  <si>
    <t xml:space="preserve">      地方政府其他一般债务还本支出</t>
  </si>
  <si>
    <t xml:space="preserve">      其他政府性基金债务还本支出</t>
  </si>
  <si>
    <t>表十三--2</t>
  </si>
  <si>
    <t>武定县本级2020年政府性基金预算支出情况表</t>
  </si>
  <si>
    <t>表十三--3</t>
  </si>
  <si>
    <t xml:space="preserve">  武定县本级2020年政府性基金支出表（对下转移支付）</t>
  </si>
  <si>
    <t>比上年预算数增长%</t>
  </si>
  <si>
    <t>八、其他支出</t>
  </si>
  <si>
    <t>本年支出小计</t>
  </si>
  <si>
    <t>表十四--1</t>
  </si>
  <si>
    <t>武定县2020年国有资本经营收入预算情况表</t>
  </si>
  <si>
    <t>表十四--2</t>
  </si>
  <si>
    <t>武定县2020年国有资本经营支出预算情况表</t>
  </si>
  <si>
    <t xml:space="preserve">      资本性支出</t>
  </si>
  <si>
    <t>表十四--3</t>
  </si>
  <si>
    <t>武定县本级2020年国有资本经营收入预算情况表</t>
  </si>
  <si>
    <t>表十四--4</t>
  </si>
  <si>
    <t>武定县本级2020年国有资本经营支出预算情况表</t>
  </si>
  <si>
    <t>表十四--5</t>
  </si>
  <si>
    <t>武定县 2020年国有资本经营预算转移支付表（分乡镇）</t>
  </si>
  <si>
    <t>预算数</t>
  </si>
  <si>
    <t>合  计</t>
  </si>
  <si>
    <t>表十四--6</t>
  </si>
  <si>
    <t xml:space="preserve">  武定县本级2020年国有资本经营预算转移支付表（分项目）</t>
  </si>
  <si>
    <t>备注：武定县无此项预算。</t>
  </si>
  <si>
    <t>表十五--1</t>
  </si>
  <si>
    <t>武定县2020年社会保险基金收入预算情况表</t>
  </si>
  <si>
    <t>基金收入合计</t>
  </si>
  <si>
    <t>表十五--2</t>
  </si>
  <si>
    <t>武定县本级2020年社会保险基金收入预算情况表</t>
  </si>
  <si>
    <t>表十六--1</t>
  </si>
  <si>
    <t>武定县2020年社会保险基金支出预算情况表</t>
  </si>
  <si>
    <t xml:space="preserve">     2.丧葬抚恤补助支出</t>
  </si>
  <si>
    <t xml:space="preserve">     3.其他支出</t>
  </si>
  <si>
    <t xml:space="preserve">     4.转移支出</t>
  </si>
  <si>
    <t xml:space="preserve">     2.劳动能力鉴定支出</t>
  </si>
  <si>
    <t xml:space="preserve">     2.生育津贴支出</t>
  </si>
  <si>
    <t xml:space="preserve">      2.个人账户养老金支出</t>
  </si>
  <si>
    <t xml:space="preserve">      3.丧葬补助金支出</t>
  </si>
  <si>
    <t>社会保险基金支出合计</t>
  </si>
  <si>
    <t>表十六--2</t>
  </si>
  <si>
    <t>武定县本级2020年社会保险基金支出预算情况表</t>
  </si>
  <si>
    <t>表十七</t>
  </si>
  <si>
    <t>武定县2020年社会保险基金结余情况表</t>
  </si>
  <si>
    <t>表十八--1</t>
  </si>
  <si>
    <r>
      <rPr>
        <sz val="18"/>
        <color theme="1"/>
        <rFont val="宋体"/>
        <charset val="134"/>
        <scheme val="minor"/>
      </rPr>
      <t xml:space="preserve"> </t>
    </r>
    <r>
      <rPr>
        <sz val="20"/>
        <color theme="1"/>
        <rFont val="宋体"/>
        <charset val="134"/>
        <scheme val="minor"/>
      </rPr>
      <t xml:space="preserve"> 武定县2019年地方政府债务限额和余额预算情况表</t>
    </r>
  </si>
  <si>
    <t xml:space="preserve">                                                                                        单位： 万元</t>
  </si>
  <si>
    <t>项      目</t>
  </si>
  <si>
    <t>2018年
决算数</t>
  </si>
  <si>
    <t>2019年</t>
  </si>
  <si>
    <t>快报数</t>
  </si>
  <si>
    <t>一般
债务</t>
  </si>
  <si>
    <t>一、 上年末地方政府一般债务余额</t>
  </si>
  <si>
    <t>二、 当年末地方政府一般债务余额限额</t>
  </si>
  <si>
    <t>三、 当年地方政府一般债务转贷收入</t>
  </si>
  <si>
    <t>四、 当年地方政府一般债务还本额</t>
  </si>
  <si>
    <t>五、 当年末地方政府一般债务余额</t>
  </si>
  <si>
    <t>专项
债务</t>
  </si>
  <si>
    <t>一、 上年末地方政府专项债务余额</t>
  </si>
  <si>
    <t>二、 当年末地方政府专项债务余额限额</t>
  </si>
  <si>
    <t>三、 当年地方政府专项债务转贷收入</t>
  </si>
  <si>
    <t>四、 当年地方政府专项债务还本额</t>
  </si>
  <si>
    <t>五、 当年末地方政府专项债务余额</t>
  </si>
  <si>
    <t>一、 上年末地方政府债务余额</t>
  </si>
  <si>
    <t>二、 当年末地方政府债务余额限额</t>
  </si>
  <si>
    <t>三、 当年地方政府债务转贷收入</t>
  </si>
  <si>
    <t>四、 当年地方政府债务还本额</t>
  </si>
  <si>
    <t>五、 当年末地方政府债务余额</t>
  </si>
  <si>
    <t>表十八--2</t>
  </si>
  <si>
    <t>武定县2019年地方政府一般债务余额情况表</t>
  </si>
  <si>
    <t>执行数</t>
  </si>
  <si>
    <t>一、2018年末地方政府一般债务余额实际数</t>
  </si>
  <si>
    <t>二、2019年末地方政府一般债务余额限额</t>
  </si>
  <si>
    <t>三、2019年地方政府一般债务发行额</t>
  </si>
  <si>
    <t xml:space="preserve">   中央转贷地方的国际金融组织和外国政府贷款</t>
  </si>
  <si>
    <t xml:space="preserve">   2019年地方政府一般债券发行额</t>
  </si>
  <si>
    <t>四、2019年地方政府一般债务还本额</t>
  </si>
  <si>
    <t>五、2019年末地方政府一般债务余额预计执行数</t>
  </si>
  <si>
    <t>六、2020年地方财政赤字</t>
  </si>
  <si>
    <t>七、2020年地方政府一般债务余额限额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</si>
  <si>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</si>
  <si>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表十八--3</t>
  </si>
  <si>
    <t>武定县本级2019年地方政府一般债务余额情况表</t>
  </si>
  <si>
    <t>表十八--4</t>
  </si>
  <si>
    <t>武定县2019年地方政府专项债务余额情况表</t>
  </si>
  <si>
    <t>一、2018年末地方政府专项债务余额实际数</t>
  </si>
  <si>
    <t>二、2019年末地方政府专项债务余额限额</t>
  </si>
  <si>
    <t>三、2019年地方政府专项债务发行额</t>
  </si>
  <si>
    <t>四、2019年地方政府专项债务还本额</t>
  </si>
  <si>
    <t>五、2019年末地方政府专项债务余额预计执行数</t>
  </si>
  <si>
    <t>六、2020年地方政府专项债务新增限额</t>
  </si>
  <si>
    <t>七、2020年末地方政府专项债务余额限额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</si>
  <si>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</si>
  <si>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表十八--5</t>
  </si>
  <si>
    <t>武定县本级2019年地方政府专项债务余额情况表</t>
  </si>
  <si>
    <t>表十八--6</t>
  </si>
  <si>
    <t>武定县地方政府债券发行及还本
付息情况表</t>
  </si>
  <si>
    <t>公式</t>
  </si>
  <si>
    <t>本地区</t>
  </si>
  <si>
    <t>本级</t>
  </si>
  <si>
    <t>一、2019年发行/收到转贷资金预计执行数</t>
  </si>
  <si>
    <t>A=B+D</t>
  </si>
  <si>
    <t>（一）一般债券</t>
  </si>
  <si>
    <t>B</t>
  </si>
  <si>
    <t xml:space="preserve">   其中：再融资债券</t>
  </si>
  <si>
    <t>C</t>
  </si>
  <si>
    <t>（二）专项债券</t>
  </si>
  <si>
    <t>D</t>
  </si>
  <si>
    <t>E</t>
  </si>
  <si>
    <t>二、2019年还本预计执行数</t>
  </si>
  <si>
    <t>F=G+H</t>
  </si>
  <si>
    <t>G</t>
  </si>
  <si>
    <t>H</t>
  </si>
  <si>
    <t>三、2019年付息预计执行数</t>
  </si>
  <si>
    <t>I=J+K</t>
  </si>
  <si>
    <t>J</t>
  </si>
  <si>
    <t>K</t>
  </si>
  <si>
    <t>四、2020年还本预算数</t>
  </si>
  <si>
    <t>L=M+O</t>
  </si>
  <si>
    <t>M</t>
  </si>
  <si>
    <t xml:space="preserve">   其中：再融资</t>
  </si>
  <si>
    <t xml:space="preserve">      财政预算安排 </t>
  </si>
  <si>
    <t>N</t>
  </si>
  <si>
    <t>O</t>
  </si>
  <si>
    <t xml:space="preserve">      财政预算安排</t>
  </si>
  <si>
    <t>P</t>
  </si>
  <si>
    <t>五、2020年付息预算数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</si>
  <si>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</si>
  <si>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</si>
  <si>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</si>
  <si>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</si>
  <si>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表十八--7</t>
  </si>
  <si>
    <t>武定县2020年地方政府债务限额提前下达情况表</t>
  </si>
  <si>
    <t>公  式</t>
  </si>
  <si>
    <t>下级</t>
  </si>
  <si>
    <t>一、2019年地方政府债务限额</t>
  </si>
  <si>
    <t>A=B+C</t>
  </si>
  <si>
    <t>其中： 一般债务限额</t>
  </si>
  <si>
    <t xml:space="preserve">       专项债务限额</t>
  </si>
  <si>
    <t>二、提前下达的2020年新增地方政府债务限额</t>
  </si>
  <si>
    <t>D=E+F</t>
  </si>
  <si>
    <t>F</t>
  </si>
  <si>
    <t>注：本表反映本地区及本级年初预算中列示提前下达的新增地方政府债务限额情况，由县级以上地方各级财政部门在本级人民代表大会批准预算后二十日内公开。</t>
  </si>
  <si>
    <t>表十八--8</t>
  </si>
  <si>
    <t>武定县2020年年初新增地方政府债券资金安排表</t>
  </si>
  <si>
    <t>序号</t>
  </si>
  <si>
    <t>项目类型</t>
  </si>
  <si>
    <t>项目主管部门</t>
  </si>
  <si>
    <t>债券性质</t>
  </si>
  <si>
    <t>债券规模</t>
  </si>
  <si>
    <t>楚雄州武定县中医医院项目</t>
  </si>
  <si>
    <t>卫生基础设施建设</t>
  </si>
  <si>
    <t>武定县卫生健康局</t>
  </si>
  <si>
    <t>专项债券</t>
  </si>
  <si>
    <t>武定县城第二水厂及配套管网改扩建工程</t>
  </si>
  <si>
    <t>供排水</t>
  </si>
  <si>
    <t>武定县住房和城乡建设局</t>
  </si>
  <si>
    <t>武定县工业园区禄金片区供排水工程</t>
  </si>
  <si>
    <t xml:space="preserve"> 武定县工业信息化商务科学技术局</t>
  </si>
  <si>
    <t>武定县狮山大道立体停车场建设项目</t>
  </si>
  <si>
    <t>市政道路</t>
  </si>
  <si>
    <t>注：本表反映本级当年提前下达的新增地方政府债券资金使用安排，由县级以上地方各级财政部门在本级人民代表大会批准预算后二十日内公开。</t>
  </si>
  <si>
    <t>表十九</t>
  </si>
  <si>
    <t>武定县2019年地方政府债务投向情况表</t>
  </si>
  <si>
    <t xml:space="preserve">                                                                                  单位： 万元</t>
  </si>
  <si>
    <t>2018年决算数</t>
  </si>
  <si>
    <t>2019年快报数</t>
  </si>
  <si>
    <t>2019年增减变化</t>
  </si>
  <si>
    <t xml:space="preserve">一、基础设施   </t>
  </si>
  <si>
    <t xml:space="preserve">  1、铁路（不含城市轨道交通）</t>
  </si>
  <si>
    <t xml:space="preserve">  2、公路                </t>
  </si>
  <si>
    <t xml:space="preserve">  3、机场</t>
  </si>
  <si>
    <t xml:space="preserve">  4、市政建设</t>
  </si>
  <si>
    <t xml:space="preserve">     其中：轨道交通</t>
  </si>
  <si>
    <t xml:space="preserve">          道路</t>
  </si>
  <si>
    <t xml:space="preserve">          地下管线</t>
  </si>
  <si>
    <t>二、土地储备</t>
  </si>
  <si>
    <t>三、保障性住房</t>
  </si>
  <si>
    <t xml:space="preserve">    其中：廉租房</t>
  </si>
  <si>
    <t xml:space="preserve">          公共租赁住房</t>
  </si>
  <si>
    <t xml:space="preserve">          棚户区改造</t>
  </si>
  <si>
    <t>四、生态建设和环境保护</t>
  </si>
  <si>
    <t>五、社会事业</t>
  </si>
  <si>
    <t>六、农林及农村建设</t>
  </si>
  <si>
    <t xml:space="preserve">    其中：农业及农村建设</t>
  </si>
  <si>
    <t xml:space="preserve">         水利建设</t>
  </si>
  <si>
    <t>七、其他</t>
  </si>
  <si>
    <t>表二十</t>
  </si>
  <si>
    <t>武定县2020年地方政府债务限额和余额情况表</t>
  </si>
  <si>
    <t>2019年
快报数</t>
  </si>
  <si>
    <t>2020年</t>
  </si>
  <si>
    <t>为上年快报数%</t>
  </si>
  <si>
    <t>表二十一</t>
  </si>
  <si>
    <t>武定县2020年县级重大政策和重点项目绩效目标表</t>
  </si>
  <si>
    <t>单位名称.项目名称</t>
  </si>
  <si>
    <t>项目目标</t>
  </si>
  <si>
    <t>一级指标</t>
  </si>
  <si>
    <t>二级指标</t>
  </si>
  <si>
    <t>三级指标</t>
  </si>
  <si>
    <t>指标值</t>
  </si>
  <si>
    <t>绩效指标值设定依据及数据来源</t>
  </si>
  <si>
    <t>说明</t>
  </si>
  <si>
    <t>表二十二</t>
  </si>
  <si>
    <t xml:space="preserve"> 重点工作情况解释说明汇总表</t>
  </si>
  <si>
    <t>重点工作</t>
  </si>
  <si>
    <t>2020年工作重点及工作情况</t>
  </si>
  <si>
    <t>坚决打赢疫情防控阻击战</t>
  </si>
  <si>
    <r>
      <rPr>
        <sz val="11"/>
        <color theme="1"/>
        <rFont val="宋体"/>
        <charset val="134"/>
        <scheme val="minor"/>
      </rPr>
      <t>疫情就是命令，防控就是责任。充分认识做好疫情防控工作的重要性和紧迫性，把疫情防控工作作为当前最重要的工作抓实抓好，切实保障人民群众的生命安全和身体健康。</t>
    </r>
    <r>
      <rPr>
        <b/>
        <sz val="11"/>
        <rFont val="宋体"/>
        <charset val="134"/>
      </rPr>
      <t>一是</t>
    </r>
    <r>
      <rPr>
        <sz val="11"/>
        <rFont val="宋体"/>
        <charset val="134"/>
      </rPr>
      <t>扎实做好防控资金保障。不折不扣地落实好疫情防控资金保障政策，紧急启动快捷拨付程序，及时分析和掌握疫情防控资金需求，按照“急事急办、特事特办”的原则，及时筹措拨付应急资金；</t>
    </r>
    <r>
      <rPr>
        <b/>
        <sz val="11"/>
        <rFont val="宋体"/>
        <charset val="134"/>
      </rPr>
      <t>二是</t>
    </r>
    <r>
      <rPr>
        <sz val="11"/>
        <rFont val="宋体"/>
        <charset val="134"/>
      </rPr>
      <t>迅速开启防控物资采购“绿色通道”。严格贯彻落实《财政部办公厅关于疫情防控采购便利化的通知》要求，明确使用财政性资金采购疫情防控相关货物、工程和服务的，应以满足疫情防控工作需要为首要目标，建立采购“绿色通道”，可不执行政府采购法规定的方式和程序，保障防控物资及时到位，确保疫情防治工作顺利开展；三是切实加强疫情防控资金监管。制定印发《武定县财政局武定县卫生和健康局关于做好新型冠状病毒感染肺炎疫情防控防治补助资金管理的指导意见》，督促和指导疫情防控部门和乡镇建立健全资金使用明细账和物资应急采购、入库、领用、调拨等使用管理规章制度，严格执行疫情防控财政资金支出日报制，实时更新上报全县经费投入保障和经费使用情况，加强对资金使用单位的监管，确保资金发挥最大效益；四是大力宣传财政保障政策。全力做好中央、省州关于疫情防控和救治的医疗费用兜底、工伤保险、临时性工作补贴、防疫专项资金保障等政策的宣传工作，提高人民群众对疫情防控政策的知晓率，积极引导群众消除恐慌，坚定信念，众志成城，坚决打赢疫情防控阻击战。</t>
    </r>
  </si>
  <si>
    <t>着力提高财政运行质量</t>
  </si>
  <si>
    <t>一是通过强化税收征管、严格执行减税降费政策、发展现代财源体系建设、向上争取等措施着力提高财政收入质量；二是优化财政资源配置，使财政支出更加向州委州政府确定的重大民生项目建设倾斜，更加向经济发展的薄弱环节倾斜，把每一笔钱都花在实处、用在“刀刃”上。加快财政支出进度，强化预算执行动态监控和考核奖惩，着力提高财政支出效益；三是合理安排年度预算、切实调整支出结构、统筹各方面财力，切实兜住“保工资、保运转、保基本民生”底线，着力压实“三保”保障责任。</t>
  </si>
  <si>
    <t>全力支持推动稳增长</t>
  </si>
  <si>
    <t>一是优化财政扶持企业资金投入方式，强化资金引导撬动作用，深化供给侧结构性改革，主动服务和融入省八大重点产业和打造世界一流“三张牌”的决策部署，支持构建“2+5+3”现代产业体系，加大力度支持“六大攻坚工程”，大力支持实体经济和民营经济发展；二是。加大对基础研究、科技研发、成果转化、创新平台等方面的支持力度，发展枢纽经济、门户经济、流动经济，加快推进数字经济、人工智能、区块链等新技术，以数字化推动一二三产业融合发展和产业智能化、网络化发展，推动全国民族特色创新创业新高地取得实质性突破；三是大力支持乡村振兴战略。加快转变农业发展方式，大力推进林业技术推广和森林资源监测、管护以及森林防灾减灾工作，大力推进村级公益事业建设和农业综合开发，扶持村集体经济发展；四是发挥投资拉动的关键作用，州级配套项目资金支持交通运输、水利、“四治三改一拆一增”、“七改三清”等基础设施建设及民生工程。</t>
  </si>
  <si>
    <t>坚决支持打好三大攻坚战</t>
  </si>
  <si>
    <t>一是规范政府举债融资机制，坚决制止违法违规融资担保行为，严禁违法违规融资担保和变相举债，加强政府债务限额管理和风险预警。做好自求平衡专项债项目储备和申报，加快发行前期准备，支持在建项目建设；规范有序推进政府和社会资本合作（PPP）项目；二是全面贯彻“六个精准”“五个一批”扶贫战略，瞄准特定贫困群众精准投入，足额安排教育、健康和就业扶贫专项资金，打好精准脱贫攻坚战；三是支持打好蓝天、碧水、净土保卫战，加快推进环保督查反馈问题整改工作；完善天然林、森林生态效益和流域生态修复横向补偿机制，加快构建环境管控的长效机制；支持建设绿色优势产业，推动绿色产品和生态服务的资产化，全面深化绿色发展的制度创新。</t>
  </si>
  <si>
    <t>突出“1133”战略投入，全力促进经济社会全面发展</t>
  </si>
  <si>
    <t>一是牢固树立“财”自觉服从服务于“政”的意识，从政治高度和全局角度出发，坚定不移推动实施“1133”战略，全力推进高质量跨越式发展取得实质性突破；二是突出对“枢纽经济”、“门户经济”“流动经济”、“数字经济”的财政投入；三是突出“绿色+”、“特色+”“互联网+”对经济支撑的财政投入；四是足额安排公共安全、司法等领域经费，突出组织保障。</t>
  </si>
  <si>
    <t>不断提升保障和改善民生水平。</t>
  </si>
  <si>
    <t>一是继续加大对学前教育、义务教育、职业教育等投入力度，实施全覆盖、多层次的教育质量提升工程；完善义务教育优质资源分配和共享机制，全面改善薄弱学校办学条件，加大对各级各类在校学生的资助力度，推进教育服务均等化；二是加大疾病预防控制、基本医疗服务、医疗困难救助、扶持中医药和民族医药发展等方面投入，巩固完善全民医保体系。推进医养结合，健全以居家为基础、社区为依托、机构为补充的多层次综合型养老服务体系；三是实施就业优先政策；四是加快推进社会保障体系建设。按照兜底线、织密网、建机制的要求，推进覆盖全民、城乡统筹、权责清晰、保障适度、可持续的多层次社会保障体系；五是继续支持实施保障性安居工程、棚户区改造和农村危房改造，建立多主体供给、多渠道保障、租购并举的住房市场体系和住房保障体系。</t>
  </si>
  <si>
    <t>加快建立现代财政制度</t>
  </si>
  <si>
    <t>一是加快财政体制和税制改革。扎实推进财政事权和支出责任划分改革，加快建立权责清晰、财力协调、区域均衡、激励增效的财政关系；深化税收制度改革，进一步完善增值税制度，健全地方税体系；二是深化预算管理制度改革。推进全口径政府预算管理，深入实施中期财政规划，进一步完善跨年度预算平衡机制；扩大基本支出定员定额管理范围，建立健全定额标准动态调整机制；深入推进项目支出标准体系建设，发挥标准对预算编制的基础性作用；坚持以公开为常态、不公开为例外，全面提高预算透明度，强化社会监督；三是全面实施预算绩效管理。按照“全方位、全过程、全覆盖”的预算绩效管理要求，完善预算绩效管理流程，扩大预算绩效管理范围，夯实项目主管单位绩效管理主体责任，加强绩效评价结果运用，持续推进预算和绩效管理一体化，建立“花钱必问效、无效必问责”的绩效管理机制‘四是强化财政监督。建立健全专项督查和日常监管相结合的财政监督机制，全面规范财政资金管理。要把财政扶贫政策和资金安排及拨付使用、预决算公开、各类违法违规举债担保、财政收入质量作为财政监督检查重点，加大对违规违纪行为的查处力度；五是加强财政法治建设。硬化预算执行约束，强化源头管控和支出管理；全面落实政府会计改革，推进资产管理与预算管理有机结合；加强政府采购管理，规范实施政府购买服务；加强财政信息化建设，促进财政管理业务流程的事前、事中和事后全过程的监督制衡；严格预算调整程序，完善人大预算联网监督系统建设；深入推进法治财政建设，全面做好财政“放管服”。</t>
  </si>
  <si>
    <t>预算绩效</t>
  </si>
  <si>
    <t>推动加快建立全方位、全过程、全覆盖的预算绩效管理体系，牢固树立“花钱必问效，无效必问责”的绩效管理理念，将县乡两级政府的收入和支出全面纳入预算绩效管理，以部门支出整体绩效和项目支出绩效管理为重点，建立事前强化绩效申报评估、预算编制环节强化绩效审核、执行环节强化绩效监控、支出完毕强化绩效评价、评价结束强化结果运用的全过程绩效管理体系，围绕规范、简单、易行目标，完善涵盖绩效目标管理、绩效运行监控、绩效评价管理、评价结果应用等各环节的管理流程，突出各部门和单位预算绩效管理的主体责任，强化绩效管理激励约束，推进绩效信息公开，强化绩效管理工作考核和绩效管理监督问责，推动绩效管理工作的深入开展，提高财政资源配置效率和使用效益，改变重分配轻管理和重投入轻效益的粗放式管理模式，实现财政的使用效益最大化，推进预算绩效管理常态化、制度化、规范化。加大力度，开展项目支出绩效评价工作。每年度选择部分上年度安排的项目，逐年加大力度，对项目资金开展绩效评价。</t>
  </si>
  <si>
    <t>盘活财政存量资金</t>
  </si>
  <si>
    <t>按照要求，积极组织开展财政存量资金清理工作，加强了对预算单位国库集中支付结余、非税财政专户结余、其他财政专户结余和预算单位实有资金账户结余资金的清理。</t>
  </si>
  <si>
    <t>转移支付</t>
  </si>
  <si>
    <t>严格按照年初分解下达的向上争取转移支付补助任务目标，进一步加大向上争取资金工作力度，突出各部门和各乡镇作为争取项目资金的主体责任，充分调动各级各部门的积极性，全力投入到争取项目资金工作中，形成全县上下合力争取支持的氛围。主动加强向上级汇报沟通，通过积极向上汇报和争取，尽最大努力争取上级转移支付补助支持。</t>
  </si>
  <si>
    <t>举借债务</t>
  </si>
  <si>
    <t>规范政府举债融资机制，坚决制止违法违规融资担保行为，严禁违法违规融资担保和变相举债，加强政府债务限额管理和风险预警。做好自求平衡专项债项目储备和申报，加快发行前期准备，支持在建项目建设；规范有序推进政府和社会资本合作（PPP）项目。</t>
  </si>
  <si>
    <t>一般公共预算收入表</t>
  </si>
  <si>
    <t>一般公共预算支出表</t>
  </si>
  <si>
    <t>一般公共预算本级收入表</t>
  </si>
  <si>
    <t>一般公共预算本级支出表</t>
  </si>
  <si>
    <t>一般公共预算本级基本支出表</t>
  </si>
  <si>
    <t>一般公共预算税收返还和转移支付表</t>
  </si>
  <si>
    <t>政府性基金收入表</t>
  </si>
  <si>
    <t>政府性基金支出表</t>
  </si>
  <si>
    <t>本级政府性基金支出表</t>
  </si>
  <si>
    <t>政府性基金转移支付表</t>
  </si>
  <si>
    <t>政府一般债务限额和余额情况表</t>
  </si>
  <si>
    <t>政府专项债务限额和余额情况表</t>
  </si>
  <si>
    <t>地方政府一般债务余额情况表</t>
  </si>
  <si>
    <t>地方政府专项债务余额情况表</t>
  </si>
  <si>
    <t>地方政府债券发行及还本付息情况表</t>
  </si>
  <si>
    <t>地方政府债务限额提前下达情况表</t>
  </si>
  <si>
    <t>国有资本经营预算收入表</t>
  </si>
  <si>
    <t>国有资本经营预算支出表</t>
  </si>
  <si>
    <t>本级国有资本经营预算支出表</t>
  </si>
  <si>
    <t>国有资本经营预算转移支付表</t>
  </si>
  <si>
    <t>社会保险基金收入表</t>
  </si>
  <si>
    <t>社会保险基金支出表</t>
  </si>
  <si>
    <t>本级“三公”经费预算财政拨款情况统计表</t>
  </si>
  <si>
    <t>财政转移支付安排说明</t>
  </si>
  <si>
    <t xml:space="preserve">
    2019年武定县争取到上级补助收入276419万元，其中:返还性收入2850万元，一般性转移支付收入190983万元，专项转移支付收入82586万元。
    一般性转移支付收入190983万元包括:体制补助收入3870万元，均衡性转移支付收入33743万元，县级基本财力保障机制奖补资金收入2035万元，结算补助收入6377万元，企业事业单位划转补助收入903万元，基层公检法司转移支付收入5万元，城乡义务教育转移支付收入808万元，基本养老金转移支付收入163万元，城乡居民医疗保险转移支付收入405万元，农村综合改革转移支付收入70万元，产粮(油)大县奖励资金收入13万元，重点生态功能区转移支付收入7528万元，固定数额补助收入8978万元，民族地区转移支付收入870万元，贫困地区转移支付收入23538万元，公共安全共同财政事权转移支付收入795万元，教育共同财政事权转移支付收入10727万元，文化旅游体育与传媒共同财政事权转移支付收入726万元，社会保障和就业共同财政事权转移支付收入21469万元，卫生健康共同财政事权转移支付收入19577万元，节能环保共同财政事权转移支付收入2097万元，农林水共同财政事权转移支付收入14371万元，交通运输共同财政事权转移支付收入6363万元，住房保障共同财政事权转移支付收入24985万元，粮油物资储备共同财政事权转移支付收入100万元，其他共同财政事权转移支付收入305万元，其他一般性转移支付收入162万元。
    2019年专项转移支付收入82586万元，其中：一般公共服务支出978万元，国防支出26万元，公共安全支出135万元，教育支出2146万元，科学技术支出396万元，文化旅游体育与传媒支出706万元，社会保障和就业支出1276万元，卫生健康支出1485万元，节能环保支出381万元，城乡社区支出620万元，农林水支出63727万元，交通运输支出2518万元，资源勘探信息等支出258万元，商业服务业等支出539万元，自然资源海洋气象等支出415万元，住房保障支出2289万元，灾害防治及应急管理2426万元，其他支出2265万元。</t>
  </si>
  <si>
    <t>举借政府债务说明</t>
  </si>
  <si>
    <t xml:space="preserve">
   2019年，武定县政府负有偿还责任的债务余额为78705 万元，其中，政府债券转贷一般债务78505万元，政府债券转贷专项债务200万元。
具体分债务类型：（1）政府性一般债务余额78505万元，其中，2019年新增债券转贷债务30万元，再融资置换债券5110万元。（2）政府专项债务余额200万元，其中，再融资置换债券120万元。
   2019年，武定县政府债务限额为  152630万元，其中，一般债务限额为 142730万元、专项债务限额为9900 万元，我县各项债务余额均没有超过限额。
</t>
  </si>
  <si>
    <t>重大政策和重点项目绩效目标表</t>
  </si>
  <si>
    <t>武定县应急管理局</t>
  </si>
  <si>
    <t>安全生产大检查基础建设</t>
  </si>
  <si>
    <t>1.安全生产事故预防措施落实到位，各类事故死亡人数和较大事故起数不突破全县前三年平均指标，重特大及以上安全生产事故“零控制”目标。2.非煤矿山、尾矿库、危险化学品企业、烟花爆竹批发零售、工矿商贸等企业安全生产基础建设进一步夯实，安全管理水平和从业人员安全素质全面提升，“三违”行为明显下降，全县安全生产形势持续稳定好转。3.有效弥补了我县执法技术力量专业水平不足，隐患排查不到位问题，也更好地推动企业安全生产主体责任有效落实，指导企业查漏补缺，加快政府安全生产监管职能转变，有效促进了全县安全生产形势持续稳定好转。</t>
  </si>
  <si>
    <t>产出指标</t>
  </si>
  <si>
    <t>时效指标</t>
  </si>
  <si>
    <t>2019年完成</t>
  </si>
  <si>
    <t>100%</t>
  </si>
  <si>
    <t>数量指标</t>
  </si>
  <si>
    <t>聘请专家对监管企业进行隐患排查</t>
  </si>
  <si>
    <t>质量指标</t>
  </si>
  <si>
    <t>帮助企业提高安全生产管理水平</t>
  </si>
  <si>
    <t>满意度指标</t>
  </si>
  <si>
    <t>服务对象满意度指标</t>
  </si>
  <si>
    <t>受益企业和社会公众满意度</t>
  </si>
  <si>
    <t>效益指标</t>
  </si>
  <si>
    <t>可持续影响指标</t>
  </si>
  <si>
    <t>指导企业查缺补漏，加快职能转变</t>
  </si>
  <si>
    <t>社会效益指标</t>
  </si>
  <si>
    <t>全县安全生产形式持续稳定好转</t>
  </si>
  <si>
    <t>其他灾害防治及应急管理支出</t>
  </si>
  <si>
    <t>根据灾害受灾情况和现行中央财政救灾资金管理办法和云南省实施办法规定，开展灾害应急处置、排危除险等工作。</t>
  </si>
  <si>
    <t>按照要求时限内完成</t>
  </si>
  <si>
    <t>实行因素分配，根据地震、地质灾害、洪涝灾害情况综合考虑。</t>
  </si>
  <si>
    <t>通过受灾地政府和相关部门采取应急救灾措施，确保受灾地少死人、不死人，最大限度减少灾害损失。</t>
  </si>
  <si>
    <t>服务对象满意度</t>
  </si>
  <si>
    <t>经济效益指标</t>
  </si>
  <si>
    <t>减少灾害造成的直接经济损失</t>
  </si>
  <si>
    <t>提高应急救灾和应急处置能力</t>
  </si>
  <si>
    <t>惠及受灾害威胁人口</t>
  </si>
  <si>
    <t>地方自然灾害生活补助</t>
  </si>
  <si>
    <t>1.向遭受自然灾害损失的困难群众，按照不低于中央的补助标准，对冬春期间受灾群众口粮、衣被、取暖等困难给予补助。2.依据分类救助、重点救助原则，综合考虑救助对象受灾情况、家庭经济标困难和生产自救能力，突出救助重点，及时有效救助目标。3.保障冬春期间受灾困难群众的基本生活，确保受灾困难群众温暖过冬安全度荒。4.对因灾倒损的民房实施恢复重建。</t>
  </si>
  <si>
    <t>补助资金发放及时</t>
  </si>
  <si>
    <t>受灾困难群众保障人数，经费下拨率</t>
  </si>
  <si>
    <t>社会化发放率，补助标准按规定发放</t>
  </si>
  <si>
    <t>受灾困难群众满意度</t>
  </si>
  <si>
    <t>对维护社会安定团结的推动作用，受灾困难群众生活情况</t>
  </si>
  <si>
    <t>武定县教育体育局</t>
  </si>
  <si>
    <t>营养改善计划专项资金（小学）</t>
  </si>
  <si>
    <t>1、城乡义务教育阶段营养改善计划按规定得到落实；
2、促进义务教育阶段学校均衡发展;
3、保障义务教育阶段教育阶段学生生体健康。</t>
  </si>
  <si>
    <t>学生营养改善计划</t>
  </si>
  <si>
    <t>少数民族学子奖学金</t>
  </si>
  <si>
    <t>全面落实教育精准扶贫学生资助政策，确保建档立卡贫困户学生安心就学，不让一个学生因贫失学。</t>
  </si>
  <si>
    <t>特设岗位计划教师专项</t>
  </si>
  <si>
    <t>为贯彻落实党的十六届五中全会精神，进一步加强农村教师队伍建设，促进义务教育均衡发展，通过公开招募高校毕业生到西部"两基"攻坚县县以下农村义务教育阶段学校任教，引导和鼓励高校毕业生从事农村教育工作，逐步解决农村师资总量不足和结构不合理等问题，提高农村教师队伍的整体素质。</t>
  </si>
  <si>
    <t>特设岗位计划教师专项资金</t>
  </si>
  <si>
    <t>2019年厕所革命幼儿园</t>
  </si>
  <si>
    <t>促进义务教育均衡发展，统筹义务教育资源均衡配置，加快缩小区域、城乡教育差距，促进基本公共教育服务均等化。</t>
  </si>
  <si>
    <t>2019年厕所革命</t>
  </si>
  <si>
    <t>三区人才支持计划（小学教育）</t>
  </si>
  <si>
    <t>从2013年起至2020年每年选派3万名优秀幼儿园、中小学（含普通高中）和中等职业学校教师到三区摂支教一年，经费由中央财政按照年人均2万元标准发放工资补助、交通差旅费及购买意外保险费等补助。</t>
  </si>
  <si>
    <t>“三区”人才支持计划</t>
  </si>
  <si>
    <t>建档立卡学期教育生活补助</t>
  </si>
  <si>
    <t>对建档立卡贫困人口建立教育精准扶贫机制，落实教育扶贫政策。对建档立卡学龄前儿童，确保都有机会接受学前教育；</t>
  </si>
  <si>
    <t>建档立卡学前教育生活补助</t>
  </si>
  <si>
    <t>营养改善计划专项资金</t>
  </si>
  <si>
    <t>1、城乡义务教育阶段营养改善计划按规定得到落实；2、促进义务教育阶段学校均衡发展;3、保障义务教育阶段教育教学正常开展。</t>
  </si>
  <si>
    <t>农村义务教育营养改善计划</t>
  </si>
  <si>
    <t>三区人才支持计划（初中教育）</t>
  </si>
  <si>
    <t>从2013年起至2020年每年选派3万名优秀幼儿园、中小学（含普通高中）和中等职业学校教师到“三区”支教一年，经费由中央财政按照年人均2万元标准发放工资补助、交通差旅费及购买意外保险费等补助</t>
  </si>
  <si>
    <t>2019年中央预算内民族中学建设项目</t>
  </si>
  <si>
    <t>武定民族中学建设项目完工后，可以满足学校正常教育教学需求，学校办学条件得到改善，有利于提高教学质量。</t>
  </si>
  <si>
    <t>民族中学项目建设</t>
  </si>
  <si>
    <t>乡村教师生活补助州级配套工程（小学）</t>
  </si>
  <si>
    <t>从 2016年1月1日起，全州10县市按照“以岗定补、在岗享有、离岗取消、实名发放、动态管理”的办法，实行乡村教师差别化岗位生活补助政策，对乡村教师(指城区市、县城所在地城区范围以外的公办农村学校教职工和其他乡镇公办学校教职工，含符合条件的儿园教师和特岗教师）每人每月给予不少于500元的岗位生活补贴。州财政按照10县市乡村教师每人每月200元的标准给予县市财政转移支付补助，同时统筹分配上级综合奖补资金，对落实差别化生活补助政策较好的县市予以重点倾。</t>
  </si>
  <si>
    <t>乡村教师支持计划</t>
  </si>
  <si>
    <t>乡村教师生活补助州级配套工程</t>
  </si>
  <si>
    <t>武定县义务教育薄弱环节改善与能力提升项目(小学）</t>
  </si>
  <si>
    <t>武定县义务教育薄弱环节改善与能力提升项目</t>
  </si>
  <si>
    <t>教师周转宿舍（列入薄弱环节改善与能力提升规划）初中</t>
  </si>
  <si>
    <t>教师周转宿舍</t>
  </si>
  <si>
    <t>优秀贫困学子奖学金</t>
  </si>
  <si>
    <t>小学寄宿学生生活补助</t>
  </si>
  <si>
    <t>1、城乡义务教育阶段小学寄宿制学生生活补助按规定得到落实；2、促进义务教育阶段学校均衡发展;3、解决义务教小学育阶段家庭经济困难学生上学问题。</t>
  </si>
  <si>
    <t>小学寄宿制学生生活补助</t>
  </si>
  <si>
    <t>彝州建档立卡贫困学子学费补助</t>
  </si>
  <si>
    <t>学前教育家庭经济困难学生生活补助</t>
  </si>
  <si>
    <t>加快农村学前教育发展</t>
  </si>
  <si>
    <t>初中寄宿学生生活补助</t>
  </si>
  <si>
    <t>1、城乡义务教育阶段初中寄宿制学生生活补助按规定得到落实；
2、促进义务教育阶段学校均衡发展;
3、解决义务教育阶段初中寄宿制学生上学问题。</t>
  </si>
  <si>
    <t>初中寄宿制学生生活补助</t>
  </si>
  <si>
    <t>三区人才支持计划（高中教育）</t>
  </si>
  <si>
    <t>根据教育部五部门关于印发《边远贫困地区、边疆民族地区和革命老区人才支持计划教师专项计划实施方案》的通知（教民【2012】6号文件要求，从2013年起至2020年每年选派3万名优秀幼儿园、中小学（含普通高中）和中等职业学校教师到“三区”支教一年，经费由中央财政按照年人均2万元标准发放工资补助、交通差旅费及购买意外保险费等补助</t>
  </si>
  <si>
    <t>教师周转宿舍（列入薄弱环节改善与能力提升规划）小学</t>
  </si>
  <si>
    <t>义务教育薄弱环节改善与能力提升项目</t>
  </si>
  <si>
    <t>武定县义务教育薄弱环节改善与能力提升项目(初中）</t>
  </si>
  <si>
    <t>武定县近城小学</t>
  </si>
  <si>
    <t>城乡义务教育公用经费</t>
  </si>
  <si>
    <t>1、城乡义务教育阶段公用经费按规定得到落实；2、促进义务教育阶段学校均衡发展;3、保障义务教育阶段教育教学正常开展</t>
  </si>
  <si>
    <t>城乡义务教育阶段学校公用经费</t>
  </si>
  <si>
    <t>特殊学校公用经费</t>
  </si>
  <si>
    <t>1、城乡义务教育阶段随班就读学生公用经费按规定得到落实；
2、促进义务教育阶段学校均衡发展;
3、保障义务教育阶段教育教学正常开展。</t>
  </si>
  <si>
    <t>随班就读学生公用经费</t>
  </si>
  <si>
    <t>武定县思源实验学校</t>
  </si>
  <si>
    <t>城乡义务教育中学生寄宿生均公用经费</t>
  </si>
  <si>
    <t>城乡义务教育中学生均特殊教育公用经费</t>
  </si>
  <si>
    <t>城乡义务教育中学生均公用经费</t>
  </si>
  <si>
    <t>城乡义务教育小学生均公用经费</t>
  </si>
  <si>
    <t>城乡义务教育小学生均特殊教育公用经费</t>
  </si>
  <si>
    <t>武定县扶贫办</t>
  </si>
  <si>
    <t>扶贫到户贷款贴息及扶贫到户小额贷款风险补偿金</t>
  </si>
  <si>
    <t>一是加大扶持全县贫困人口脱贫农户25816户100570人的产业发展，接续扶持扶贫龙头企业、专业合作社、村种养业大户、村致富带头人等。通过项目的实施，将明显提高贫困户收入，增强经济发展后劲，形成一定的产业规模，。项目实施后，确保脱贫农户户均增收1.85万元，人均纯收入净增5000元。</t>
  </si>
  <si>
    <t>到户扶贫贷款发放率95％</t>
  </si>
  <si>
    <t>完成扶贫贷款任务100%</t>
  </si>
  <si>
    <t>调查群众满意度在95%</t>
  </si>
  <si>
    <t>群众综合满意度≥95%</t>
  </si>
  <si>
    <t>人均纯收入净增5000元。</t>
  </si>
  <si>
    <t>农村基础设施</t>
  </si>
  <si>
    <t>一是巩固提升实施脱贫的贫困乡农村水利工程、通电、通路工程、自然村村间道路硬化、贫困户安居工程等基础设施建设，重点改善县乡镇交通基础设施薄弱乡镇村；二是加快推进薄弱村安全饮水巩固提升工程建设，确保农村安全饮水达标；三是加快完成农村道路建设，实现20户以上自然村100%通公路、95%以上通硬化路。</t>
  </si>
  <si>
    <t>90%以上</t>
  </si>
  <si>
    <t>95%以上</t>
  </si>
  <si>
    <t>其它</t>
  </si>
  <si>
    <t>优良（90分以上）</t>
  </si>
  <si>
    <t>≧95%</t>
  </si>
  <si>
    <t>产业扶贫</t>
  </si>
  <si>
    <t>一是2020年巩固全县贫脱贫困人口25816户100570人万人，农民人均可支配收入达到9800元以上；二是贫困地区农村居民人均可支配收入增幅高与全国全省全州水平，生产生活条件进一步改善。</t>
  </si>
  <si>
    <t>90%</t>
  </si>
  <si>
    <t>项目完成率≧95%</t>
  </si>
  <si>
    <t>贫困户覆盖率≥100%</t>
  </si>
  <si>
    <t>劳动力转移培训</t>
  </si>
  <si>
    <t>计划完成4200人，其中技能培训1700人，引导性培训2500人。培训合格率95％，就业率60％以上，建档立卡贫困户达70％以上。</t>
  </si>
  <si>
    <t>完成100%</t>
  </si>
  <si>
    <t>完成计划指标100%</t>
  </si>
  <si>
    <t>满意度达90%</t>
  </si>
  <si>
    <t>培训对象≥90%</t>
  </si>
  <si>
    <t>年家庭人均增收5000元</t>
  </si>
  <si>
    <t>输出就业率≥60%</t>
  </si>
  <si>
    <t>武定县委政法委</t>
  </si>
  <si>
    <t>基层治保调解工作补助经费</t>
  </si>
  <si>
    <t>基层矛盾纠纷化解率达90%</t>
  </si>
  <si>
    <t>矛盾纠纷化解率达90%以一，群众安全感满意度持续提升。</t>
  </si>
  <si>
    <t>大于90%</t>
  </si>
  <si>
    <t>矛盾纠纷化解率达90%以上，群众安全感满意度持续提升。</t>
  </si>
  <si>
    <t>扫黑除恶专项斗争业务补助经费</t>
  </si>
  <si>
    <t>1.通过3年的专项斗争，使黑恶势力违法犯罪特别是农村涉黑涉恶问题得到根本遏制，涉黑涉及治安乱点得到全面整治；
2.重点行业、重点领域、重点人员的管理得到明显加强，人民群众安全感和满意度明显提升；
3.涉黑组织“保护伞”得以铲除，基层组织建设得到明显加强；
4.基层社会治理能力明显提升，涉黑涉恶违法犯罪防范打击长效机制更加健全，扫黑除恶工作法治化、规范化、专业化水平进一步提高。</t>
  </si>
  <si>
    <t>完成扫黑除恶任务时间</t>
  </si>
  <si>
    <t>2020年12月31日以前</t>
  </si>
  <si>
    <t>涉黑案件立案查处率</t>
  </si>
  <si>
    <t>群众对其所在地社会治安状况与开展专项斗争前相比</t>
  </si>
  <si>
    <t>90%以上认为比上年好</t>
  </si>
  <si>
    <t>群众安全感满意度对政法机关或政法队伍的执法工作的满意率</t>
  </si>
  <si>
    <t>满意度达到80%以上</t>
  </si>
  <si>
    <t>群众对开展扫黑除恶专项斗争的知晓率</t>
  </si>
  <si>
    <t>90%以上群众知晓</t>
  </si>
  <si>
    <t>国家司法救助资金</t>
  </si>
  <si>
    <t>根据中央政法委  财政部等六部门印发的《关于建立完善国家司法救助制度的意见（试行）的通知》（中政委[2014]3号）和省委政法委  省财政厅等七部门印发的《云南省开展司法救助工作实施办法（试行）的通知》（云政法发[2014]5号）文件要求，加大对司法救助资金的投入力度，做好对困难群众的救助工作，有效维护当事人合法权益，保障社会公平正义，促进社会和谐稳定发展。</t>
  </si>
  <si>
    <t>县级财政部门下达文件的时间</t>
  </si>
  <si>
    <t>收到文件后半年内</t>
  </si>
  <si>
    <t>严格审查救助条件，及时在救助标准范围内做出救助决定。</t>
  </si>
  <si>
    <t>正确率达100%</t>
  </si>
  <si>
    <t>被救助对象满意度</t>
  </si>
  <si>
    <t>大于等于90%</t>
  </si>
  <si>
    <t>有助于综治维稳工作的开展，申诉、信访量较上年有所减少</t>
  </si>
  <si>
    <t>申诉信访量较上年减少10%</t>
  </si>
  <si>
    <t>重点工作情况解释说明汇总表</t>
  </si>
  <si>
    <t>公开空表说明</t>
  </si>
  <si>
    <t>空表名称</t>
  </si>
  <si>
    <t>实行乡财县管以后，乡镇财政非一级独立的财政，而是作为一个县级财政的部门来管理，县级财政再无下级财政，所以县级无对下转移支付预算</t>
  </si>
  <si>
    <t>因为我县县级财力困难，除保障三保支出外，已无财力在安排其他重点项目，所以无重点项目绩效目标。</t>
  </si>
  <si>
    <t>取数表</t>
  </si>
  <si>
    <t>支出</t>
  </si>
  <si>
    <r>
      <rPr>
        <b/>
        <sz val="12"/>
        <rFont val="宋体"/>
        <charset val="134"/>
      </rPr>
      <t>项</t>
    </r>
    <r>
      <rPr>
        <b/>
        <sz val="12"/>
        <rFont val="宋体"/>
        <charset val="134"/>
      </rPr>
      <t>目</t>
    </r>
  </si>
  <si>
    <t>上年科目编码</t>
  </si>
  <si>
    <t>科目名称</t>
  </si>
  <si>
    <t>资金性质</t>
  </si>
  <si>
    <t>累计完成数</t>
  </si>
  <si>
    <t>备用</t>
  </si>
  <si>
    <t>101</t>
  </si>
  <si>
    <t>税收收入</t>
  </si>
  <si>
    <t>1.一般预算</t>
  </si>
  <si>
    <t>一、一般公共服务</t>
  </si>
  <si>
    <t>一般公共服务</t>
  </si>
  <si>
    <t>10101</t>
  </si>
  <si>
    <t>增值税</t>
  </si>
  <si>
    <t>20101</t>
  </si>
  <si>
    <t>人大事务</t>
  </si>
  <si>
    <t>10103</t>
  </si>
  <si>
    <t>营业税</t>
  </si>
  <si>
    <t>2010101</t>
  </si>
  <si>
    <t>行政运行</t>
  </si>
  <si>
    <t>10104</t>
  </si>
  <si>
    <t>企业所得税</t>
  </si>
  <si>
    <t>2010102</t>
  </si>
  <si>
    <t>一般行政管理事务</t>
  </si>
  <si>
    <t xml:space="preserve">    企业所得税退税</t>
  </si>
  <si>
    <t>10105</t>
  </si>
  <si>
    <t>企业所得税退税</t>
  </si>
  <si>
    <t>2010103</t>
  </si>
  <si>
    <t>机关服务</t>
  </si>
  <si>
    <t>10106</t>
  </si>
  <si>
    <t>个人所得税</t>
  </si>
  <si>
    <t>2010104</t>
  </si>
  <si>
    <t>人大会议</t>
  </si>
  <si>
    <t>10107</t>
  </si>
  <si>
    <t>资源税</t>
  </si>
  <si>
    <t xml:space="preserve">      人大立法</t>
  </si>
  <si>
    <t>2010105</t>
  </si>
  <si>
    <t>人大立法</t>
  </si>
  <si>
    <t>10109</t>
  </si>
  <si>
    <t>城市维护建设税</t>
  </si>
  <si>
    <t>2010106</t>
  </si>
  <si>
    <t>人大监督</t>
  </si>
  <si>
    <t>10110</t>
  </si>
  <si>
    <t>房产税</t>
  </si>
  <si>
    <t xml:space="preserve">      人大代表履职能力提升</t>
  </si>
  <si>
    <t>2010107</t>
  </si>
  <si>
    <t>代表培训</t>
  </si>
  <si>
    <t>10111</t>
  </si>
  <si>
    <t>印花税</t>
  </si>
  <si>
    <t>2010108</t>
  </si>
  <si>
    <t>代表工作</t>
  </si>
  <si>
    <t>10112</t>
  </si>
  <si>
    <t>城镇土地使用税</t>
  </si>
  <si>
    <t xml:space="preserve">      人大信访工作</t>
  </si>
  <si>
    <t>2010109</t>
  </si>
  <si>
    <t>人大信访</t>
  </si>
  <si>
    <t>10113</t>
  </si>
  <si>
    <t>土地增值税</t>
  </si>
  <si>
    <t>2010150</t>
  </si>
  <si>
    <t>事业运行</t>
  </si>
  <si>
    <t>10114</t>
  </si>
  <si>
    <t>车船税</t>
  </si>
  <si>
    <t xml:space="preserve">      其他人大事务支出</t>
  </si>
  <si>
    <t>2010199</t>
  </si>
  <si>
    <t>其他人大事务支出</t>
  </si>
  <si>
    <t>10118</t>
  </si>
  <si>
    <t>耕地占用税</t>
  </si>
  <si>
    <t>20102</t>
  </si>
  <si>
    <t>政协事务</t>
  </si>
  <si>
    <t>10119</t>
  </si>
  <si>
    <t>契税</t>
  </si>
  <si>
    <t>2010201</t>
  </si>
  <si>
    <t>10120</t>
  </si>
  <si>
    <t>烟叶税</t>
  </si>
  <si>
    <t>2010202</t>
  </si>
  <si>
    <t xml:space="preserve">    其他税收收入</t>
  </si>
  <si>
    <t>10199</t>
  </si>
  <si>
    <t>其他税收收入</t>
  </si>
  <si>
    <t>2010203</t>
  </si>
  <si>
    <t>1010104</t>
  </si>
  <si>
    <t>改征增值税</t>
  </si>
  <si>
    <t>2010204</t>
  </si>
  <si>
    <t>政协会议</t>
  </si>
  <si>
    <t>103</t>
  </si>
  <si>
    <t>非税收入</t>
  </si>
  <si>
    <t>2010205</t>
  </si>
  <si>
    <t>委员视察</t>
  </si>
  <si>
    <t>10302</t>
  </si>
  <si>
    <t>专项收入</t>
  </si>
  <si>
    <t xml:space="preserve">      参政议政</t>
  </si>
  <si>
    <t>2010206</t>
  </si>
  <si>
    <t>参政议政</t>
  </si>
  <si>
    <t>10304</t>
  </si>
  <si>
    <t>行政事业性收费收入</t>
  </si>
  <si>
    <t>2010250</t>
  </si>
  <si>
    <t>10305</t>
  </si>
  <si>
    <t>罚没收入</t>
  </si>
  <si>
    <t>2010299</t>
  </si>
  <si>
    <t>其他政协事务支出</t>
  </si>
  <si>
    <t xml:space="preserve">    国有资本经营收入</t>
  </si>
  <si>
    <t>10306</t>
  </si>
  <si>
    <t>国有资本经营收入</t>
  </si>
  <si>
    <t>20103</t>
  </si>
  <si>
    <t>政府办公厅(室)及相关机构事务</t>
  </si>
  <si>
    <t>10307</t>
  </si>
  <si>
    <t>国有资源（资产）有偿使用收入</t>
  </si>
  <si>
    <t>2010301</t>
  </si>
  <si>
    <t>10399</t>
  </si>
  <si>
    <t>其他收入</t>
  </si>
  <si>
    <t>2010302</t>
  </si>
  <si>
    <t>2010303</t>
  </si>
  <si>
    <t xml:space="preserve">      专项服务</t>
  </si>
  <si>
    <t>2010304</t>
  </si>
  <si>
    <t>专项服务</t>
  </si>
  <si>
    <t>110</t>
  </si>
  <si>
    <t xml:space="preserve">      专项业务活动</t>
  </si>
  <si>
    <t>2010305</t>
  </si>
  <si>
    <t>专项业务活动</t>
  </si>
  <si>
    <t xml:space="preserve">  上级补助收入</t>
  </si>
  <si>
    <t>110A</t>
  </si>
  <si>
    <t>上级补助收入</t>
  </si>
  <si>
    <t xml:space="preserve">      政务公开审批</t>
  </si>
  <si>
    <t>2010306</t>
  </si>
  <si>
    <t>政务公开审批</t>
  </si>
  <si>
    <t xml:space="preserve">    返还性收入</t>
  </si>
  <si>
    <t>11001</t>
  </si>
  <si>
    <t>返还性收入</t>
  </si>
  <si>
    <t xml:space="preserve">      法制建设</t>
  </si>
  <si>
    <t>2010307</t>
  </si>
  <si>
    <t>法制建设</t>
  </si>
  <si>
    <t>1100101</t>
  </si>
  <si>
    <t>增值税和消费税税收返还收入</t>
  </si>
  <si>
    <t>2010308</t>
  </si>
  <si>
    <t>信访事务</t>
  </si>
  <si>
    <t>1100102</t>
  </si>
  <si>
    <t>所得税基数返还收入</t>
  </si>
  <si>
    <t xml:space="preserve">      参事事务</t>
  </si>
  <si>
    <t>2010309</t>
  </si>
  <si>
    <t>参事事务</t>
  </si>
  <si>
    <t xml:space="preserve">      成品油价格和税费改革税收返还收入</t>
  </si>
  <si>
    <t>1100103</t>
  </si>
  <si>
    <t>成品油价格和税费改革税收返还收入</t>
  </si>
  <si>
    <t>2010350</t>
  </si>
  <si>
    <t xml:space="preserve">      其他税收返还收入</t>
  </si>
  <si>
    <t>1100199</t>
  </si>
  <si>
    <t>其他税收返还收入</t>
  </si>
  <si>
    <t>2010399</t>
  </si>
  <si>
    <t>其他政府办公厅（室）及相关机构事务支出</t>
  </si>
  <si>
    <t xml:space="preserve">    一般性转移支付收入</t>
  </si>
  <si>
    <t>11002</t>
  </si>
  <si>
    <t>一般性转移支付收入</t>
  </si>
  <si>
    <t>20104</t>
  </si>
  <si>
    <t>发展与改革事务</t>
  </si>
  <si>
    <t>1100201</t>
  </si>
  <si>
    <t>体制补助收入</t>
  </si>
  <si>
    <t>2010401</t>
  </si>
  <si>
    <t>1100202</t>
  </si>
  <si>
    <t>均衡性转移支付补助收入</t>
  </si>
  <si>
    <t>2010402</t>
  </si>
  <si>
    <t xml:space="preserve">      革命老区及民族和边境地区转移支付收入</t>
  </si>
  <si>
    <t>1100203</t>
  </si>
  <si>
    <t>民族地区转移支付补助收入</t>
  </si>
  <si>
    <t>2010403</t>
  </si>
  <si>
    <t xml:space="preserve">      调整工资转移支付补助收入</t>
  </si>
  <si>
    <t>1100204</t>
  </si>
  <si>
    <t>调整工资转移支付补助收入</t>
  </si>
  <si>
    <t>2010404</t>
  </si>
  <si>
    <t>战略规划与实施</t>
  </si>
  <si>
    <t xml:space="preserve">      农村税费改革补助收入</t>
  </si>
  <si>
    <t>1100206</t>
  </si>
  <si>
    <t>农村税费改革补助收入</t>
  </si>
  <si>
    <t>2010405</t>
  </si>
  <si>
    <t>日常经济运行调节</t>
  </si>
  <si>
    <t>1100207</t>
  </si>
  <si>
    <t>县级基本财力保障机制奖补资金收入</t>
  </si>
  <si>
    <t xml:space="preserve">      社会事业发展规划</t>
  </si>
  <si>
    <t>2010406</t>
  </si>
  <si>
    <t>社会事业发展规划</t>
  </si>
  <si>
    <t>1100208</t>
  </si>
  <si>
    <t>结算补助收入</t>
  </si>
  <si>
    <t xml:space="preserve">      经济体制改革研究</t>
  </si>
  <si>
    <t>2010407</t>
  </si>
  <si>
    <t>经济体制改革研究</t>
  </si>
  <si>
    <t xml:space="preserve">      化解债务补助收入</t>
  </si>
  <si>
    <t>1100211</t>
  </si>
  <si>
    <t>化解债务补助收入</t>
  </si>
  <si>
    <t>2010408</t>
  </si>
  <si>
    <t>物价管理</t>
  </si>
  <si>
    <t xml:space="preserve">      资源枯竭型城市转移支付补助收入</t>
  </si>
  <si>
    <t>1100212</t>
  </si>
  <si>
    <t>资源枯竭型城市转移支付补助收入</t>
  </si>
  <si>
    <t xml:space="preserve">      应对气象变化管理事务</t>
  </si>
  <si>
    <t>2010409</t>
  </si>
  <si>
    <t>应对气象变化管理事务</t>
  </si>
  <si>
    <t>1100214</t>
  </si>
  <si>
    <t>企事业单位划转补助收入</t>
  </si>
  <si>
    <t>2010450</t>
  </si>
  <si>
    <t xml:space="preserve">      成品油价格和税费改革转移支付补助收入</t>
  </si>
  <si>
    <t>1100215</t>
  </si>
  <si>
    <t>成品油价格和税费改革转移支付补助收入</t>
  </si>
  <si>
    <t xml:space="preserve">      其他发展与改革事务支出</t>
  </si>
  <si>
    <t>2010499</t>
  </si>
  <si>
    <t>其他发展与改革事务支出</t>
  </si>
  <si>
    <t xml:space="preserve">      工商部门停征两费转移支付收入</t>
  </si>
  <si>
    <t>1100218</t>
  </si>
  <si>
    <t>工商部门停征两费转移支付收入</t>
  </si>
  <si>
    <t>20105</t>
  </si>
  <si>
    <t>统计信息事务</t>
  </si>
  <si>
    <t>1100220</t>
  </si>
  <si>
    <t>公共安全转移支付收入</t>
  </si>
  <si>
    <t>2010501</t>
  </si>
  <si>
    <t xml:space="preserve">      义务教育等转移支付收入</t>
  </si>
  <si>
    <t>1100221</t>
  </si>
  <si>
    <t>教育转移支付收入</t>
  </si>
  <si>
    <t>2010502</t>
  </si>
  <si>
    <t xml:space="preserve">      基本养老保险和低保等转移支付收入</t>
  </si>
  <si>
    <t>1100222</t>
  </si>
  <si>
    <t>社会保障和就业转移支付收入</t>
  </si>
  <si>
    <t>2010503</t>
  </si>
  <si>
    <t xml:space="preserve">      新型农村合作医疗等转移支付收入</t>
  </si>
  <si>
    <t>1100223</t>
  </si>
  <si>
    <t>医疗卫生转移支付收入</t>
  </si>
  <si>
    <t xml:space="preserve">      信息事务</t>
  </si>
  <si>
    <t>2010504</t>
  </si>
  <si>
    <t>信息事务</t>
  </si>
  <si>
    <t>1100224</t>
  </si>
  <si>
    <t>村级公益事业“一事一议”奖补资金收入</t>
  </si>
  <si>
    <t>2010505</t>
  </si>
  <si>
    <t>专项统计业务</t>
  </si>
  <si>
    <t>1100225</t>
  </si>
  <si>
    <t>产粮(油)大县奖励资金收入</t>
  </si>
  <si>
    <t xml:space="preserve">      统计管理</t>
  </si>
  <si>
    <t>2010506</t>
  </si>
  <si>
    <t>统计管理</t>
  </si>
  <si>
    <t>1100226</t>
  </si>
  <si>
    <t>重点生态功能区转移支付收入</t>
  </si>
  <si>
    <t>2010507</t>
  </si>
  <si>
    <t>专项普查活动</t>
  </si>
  <si>
    <r>
      <rPr>
        <sz val="11"/>
        <rFont val="宋体"/>
        <charset val="134"/>
      </rPr>
      <t>110022</t>
    </r>
    <r>
      <rPr>
        <sz val="11"/>
        <rFont val="宋体"/>
        <charset val="134"/>
      </rPr>
      <t>7</t>
    </r>
  </si>
  <si>
    <t>1100227</t>
  </si>
  <si>
    <t>固定数额补助收入</t>
  </si>
  <si>
    <t xml:space="preserve">      统计抽样调查</t>
  </si>
  <si>
    <t>2010508</t>
  </si>
  <si>
    <t>统计抽样调查</t>
  </si>
  <si>
    <t>1100299</t>
  </si>
  <si>
    <t>其他一般性转移支付收入</t>
  </si>
  <si>
    <t>2010550</t>
  </si>
  <si>
    <t xml:space="preserve">    专项转移支付收入</t>
  </si>
  <si>
    <t>11003</t>
  </si>
  <si>
    <t>专项转移支付收入</t>
  </si>
  <si>
    <t xml:space="preserve">      其他统计信息事务支出</t>
  </si>
  <si>
    <t>2010599</t>
  </si>
  <si>
    <t>其他统计信息事务支出</t>
  </si>
  <si>
    <t>1100301</t>
  </si>
  <si>
    <t>20106</t>
  </si>
  <si>
    <t>财政事务</t>
  </si>
  <si>
    <t xml:space="preserve">      外交</t>
  </si>
  <si>
    <t>1100302</t>
  </si>
  <si>
    <t>外交</t>
  </si>
  <si>
    <t>2010601</t>
  </si>
  <si>
    <t>1100303</t>
  </si>
  <si>
    <t>国防</t>
  </si>
  <si>
    <t>2010602</t>
  </si>
  <si>
    <t>1100304</t>
  </si>
  <si>
    <t>公共安全</t>
  </si>
  <si>
    <t>2010603</t>
  </si>
  <si>
    <t>1100305</t>
  </si>
  <si>
    <t>教育</t>
  </si>
  <si>
    <t>2010604</t>
  </si>
  <si>
    <t>预算编制业务</t>
  </si>
  <si>
    <t>1100306</t>
  </si>
  <si>
    <t>科学技术</t>
  </si>
  <si>
    <t xml:space="preserve">      财政国库业务</t>
  </si>
  <si>
    <t>2010605</t>
  </si>
  <si>
    <t>财政国库业务</t>
  </si>
  <si>
    <t xml:space="preserve">      文化体育与传媒</t>
  </si>
  <si>
    <t>1100307</t>
  </si>
  <si>
    <t>文化体育与传媒</t>
  </si>
  <si>
    <t xml:space="preserve">      财政监察</t>
  </si>
  <si>
    <t>2010606</t>
  </si>
  <si>
    <t>财政监察</t>
  </si>
  <si>
    <t>1100308</t>
  </si>
  <si>
    <t>社会保障和就业</t>
  </si>
  <si>
    <t>2010607</t>
  </si>
  <si>
    <t>信息化建设</t>
  </si>
  <si>
    <t xml:space="preserve">      医疗卫生</t>
  </si>
  <si>
    <t>1100310</t>
  </si>
  <si>
    <t>医疗卫生</t>
  </si>
  <si>
    <t xml:space="preserve">      财政委托业务支出</t>
  </si>
  <si>
    <t>2010608</t>
  </si>
  <si>
    <t>财政委托业务支出</t>
  </si>
  <si>
    <t>1100311</t>
  </si>
  <si>
    <t>节能环保</t>
  </si>
  <si>
    <t>2010650</t>
  </si>
  <si>
    <t>1100312</t>
  </si>
  <si>
    <t>城乡社区事务</t>
  </si>
  <si>
    <t>2010699</t>
  </si>
  <si>
    <t>其他财政事务支出</t>
  </si>
  <si>
    <t>1100313</t>
  </si>
  <si>
    <t>农林水事务</t>
  </si>
  <si>
    <t>20107</t>
  </si>
  <si>
    <t>税收事务</t>
  </si>
  <si>
    <t>1100314</t>
  </si>
  <si>
    <t>交通运输</t>
  </si>
  <si>
    <t>2010701</t>
  </si>
  <si>
    <t xml:space="preserve">      资源勘探电力信息等</t>
  </si>
  <si>
    <t>1100315</t>
  </si>
  <si>
    <t>资源勘探电力信息等事务</t>
  </si>
  <si>
    <t>2010702</t>
  </si>
  <si>
    <t>1100316</t>
  </si>
  <si>
    <t>商业服务业等事务</t>
  </si>
  <si>
    <t>2010703</t>
  </si>
  <si>
    <t xml:space="preserve">      金融</t>
  </si>
  <si>
    <t>1100317</t>
  </si>
  <si>
    <t>金融监管等事务</t>
  </si>
  <si>
    <t xml:space="preserve">      税务办案</t>
  </si>
  <si>
    <t>2010704</t>
  </si>
  <si>
    <t>税务办案</t>
  </si>
  <si>
    <t xml:space="preserve">      国土资源气象等</t>
  </si>
  <si>
    <t>1100320</t>
  </si>
  <si>
    <t>国土资源气象等事务</t>
  </si>
  <si>
    <t xml:space="preserve">      税务登记证及发票管理</t>
  </si>
  <si>
    <t>2010705</t>
  </si>
  <si>
    <t>税务登记证及发票管理</t>
  </si>
  <si>
    <t>1100321</t>
  </si>
  <si>
    <t>住房保障</t>
  </si>
  <si>
    <t xml:space="preserve">      代扣代收代征税款手续费</t>
  </si>
  <si>
    <t>2010706</t>
  </si>
  <si>
    <t>代扣代收代征税款手续费</t>
  </si>
  <si>
    <t>1100322</t>
  </si>
  <si>
    <t>粮油物资管理事务</t>
  </si>
  <si>
    <t xml:space="preserve">      税务宣传</t>
  </si>
  <si>
    <t>2010707</t>
  </si>
  <si>
    <t>税务宣传</t>
  </si>
  <si>
    <t>1100399</t>
  </si>
  <si>
    <t xml:space="preserve">      协税护税</t>
  </si>
  <si>
    <t>2010708</t>
  </si>
  <si>
    <t>协税护税</t>
  </si>
  <si>
    <t xml:space="preserve">  地方政府债券收入</t>
  </si>
  <si>
    <r>
      <rPr>
        <sz val="11"/>
        <rFont val="宋体"/>
        <charset val="134"/>
      </rPr>
      <t>1</t>
    </r>
    <r>
      <rPr>
        <sz val="11"/>
        <rFont val="宋体"/>
        <charset val="134"/>
      </rPr>
      <t>050104</t>
    </r>
  </si>
  <si>
    <t>1050104</t>
  </si>
  <si>
    <t>财政部代理发行地方政府债券收入</t>
  </si>
  <si>
    <t>2010709</t>
  </si>
  <si>
    <t xml:space="preserve">  下级上解收入</t>
  </si>
  <si>
    <t>110B</t>
  </si>
  <si>
    <t>下级上解收入</t>
  </si>
  <si>
    <t>2010750</t>
  </si>
  <si>
    <t xml:space="preserve">    体制上解收入</t>
  </si>
  <si>
    <t>1100209</t>
  </si>
  <si>
    <t>体制上解收入</t>
  </si>
  <si>
    <t>2010799</t>
  </si>
  <si>
    <t>其他税收事务支出</t>
  </si>
  <si>
    <t xml:space="preserve">    出口退税专项上解收入</t>
  </si>
  <si>
    <t>1100210</t>
  </si>
  <si>
    <t>出口退税专项上解收入</t>
  </si>
  <si>
    <t>20108</t>
  </si>
  <si>
    <t>审计事务</t>
  </si>
  <si>
    <t xml:space="preserve">    成品油价格和税费改革专项上解收入</t>
  </si>
  <si>
    <t>1100216</t>
  </si>
  <si>
    <t>成品油价格和税费改革专项上解收入</t>
  </si>
  <si>
    <t>2010801</t>
  </si>
  <si>
    <t xml:space="preserve">    专项上解收入</t>
  </si>
  <si>
    <t>1100351</t>
  </si>
  <si>
    <t>专项上解收入</t>
  </si>
  <si>
    <t>2010802</t>
  </si>
  <si>
    <t>1100801</t>
  </si>
  <si>
    <t>2010803</t>
  </si>
  <si>
    <t>1100801A</t>
  </si>
  <si>
    <t>结转</t>
  </si>
  <si>
    <t xml:space="preserve">      审计业务</t>
  </si>
  <si>
    <t>2010804</t>
  </si>
  <si>
    <t>审计业务</t>
  </si>
  <si>
    <t>1100801B</t>
  </si>
  <si>
    <t>净结余</t>
  </si>
  <si>
    <t xml:space="preserve">      审计管理</t>
  </si>
  <si>
    <t>2010805</t>
  </si>
  <si>
    <t>审计管理</t>
  </si>
  <si>
    <t>1100901</t>
  </si>
  <si>
    <t>2010806</t>
  </si>
  <si>
    <t xml:space="preserve">  转贷地方政府债券收入</t>
  </si>
  <si>
    <t>1101101</t>
  </si>
  <si>
    <t>转贷财政部代理发行地方政府债券收入</t>
  </si>
  <si>
    <t>2010850</t>
  </si>
  <si>
    <t xml:space="preserve">  接受其他地区援助收入</t>
  </si>
  <si>
    <r>
      <rPr>
        <sz val="11"/>
        <rFont val="宋体"/>
        <charset val="134"/>
      </rPr>
      <t>11013</t>
    </r>
  </si>
  <si>
    <t>11013</t>
  </si>
  <si>
    <t>接受其他地区援助收入</t>
  </si>
  <si>
    <t xml:space="preserve">      其他审计事务支出</t>
  </si>
  <si>
    <t>2010899</t>
  </si>
  <si>
    <t>其他审计事务支出</t>
  </si>
  <si>
    <t>11006</t>
  </si>
  <si>
    <t>调入预算稳定调节基金</t>
  </si>
  <si>
    <t xml:space="preserve">    海关事务</t>
  </si>
  <si>
    <t>20109</t>
  </si>
  <si>
    <t>海关事务</t>
  </si>
  <si>
    <t>1030102</t>
  </si>
  <si>
    <t>农网还贷资金收入</t>
  </si>
  <si>
    <t>2.基金预算</t>
  </si>
  <si>
    <t>2010901</t>
  </si>
  <si>
    <t>一、农网还贷资金收入</t>
  </si>
  <si>
    <t>1030103</t>
  </si>
  <si>
    <t>山西省煤炭可持续发展基金收入</t>
  </si>
  <si>
    <t>2010902</t>
  </si>
  <si>
    <t>1030199</t>
  </si>
  <si>
    <t>1030112</t>
  </si>
  <si>
    <t>海南省高等级公路车辆通行附加费收入</t>
  </si>
  <si>
    <t>2010903</t>
  </si>
  <si>
    <t>二、海南省高等级公路车辆通行附加费收入</t>
  </si>
  <si>
    <t>1030114</t>
  </si>
  <si>
    <t>转让政府还贷道路收费权收入</t>
  </si>
  <si>
    <t xml:space="preserve">      收费业务</t>
  </si>
  <si>
    <t>2010904</t>
  </si>
  <si>
    <t>收费业务</t>
  </si>
  <si>
    <t>103011401</t>
  </si>
  <si>
    <t>转让政府还贷公路收费权收入</t>
  </si>
  <si>
    <t xml:space="preserve">      缉私办案</t>
  </si>
  <si>
    <t>2010905</t>
  </si>
  <si>
    <t>缉私办案</t>
  </si>
  <si>
    <t>103011402</t>
  </si>
  <si>
    <t>转让政府还贷城市道路收费权收入</t>
  </si>
  <si>
    <t xml:space="preserve">      口岸电子执法系统建设与维护</t>
  </si>
  <si>
    <t>2010906</t>
  </si>
  <si>
    <t>口岸电子执法系统建设与维护</t>
  </si>
  <si>
    <t>1030115</t>
  </si>
  <si>
    <t>港口建设费收入</t>
  </si>
  <si>
    <t>2010907</t>
  </si>
  <si>
    <t>三、港口建设费收入</t>
  </si>
  <si>
    <t>1030118</t>
  </si>
  <si>
    <t>散装水泥专项资金收入</t>
  </si>
  <si>
    <t>2010950</t>
  </si>
  <si>
    <t>四、散装水泥专项资金收入</t>
  </si>
  <si>
    <t>1030119</t>
  </si>
  <si>
    <t>新型墙体材料专项基金收入</t>
  </si>
  <si>
    <t xml:space="preserve">      其他海关事务支出</t>
  </si>
  <si>
    <t>2010999</t>
  </si>
  <si>
    <t>其他海关事务支出</t>
  </si>
  <si>
    <t>五、新型墙体材料专项基金收入</t>
  </si>
  <si>
    <t>1030121</t>
  </si>
  <si>
    <t>旅游发展基金收入</t>
  </si>
  <si>
    <t>20110</t>
  </si>
  <si>
    <t>人力资源事务</t>
  </si>
  <si>
    <t>六、旅游发展基金收入</t>
  </si>
  <si>
    <t>1030126</t>
  </si>
  <si>
    <t>文化事业建设费收入</t>
  </si>
  <si>
    <t>2011001</t>
  </si>
  <si>
    <t>1030127</t>
  </si>
  <si>
    <t>地方教育附加收入</t>
  </si>
  <si>
    <t>2011002</t>
  </si>
  <si>
    <t>1030131</t>
  </si>
  <si>
    <t>新菜地开发建设基金收入</t>
  </si>
  <si>
    <t>2011003</t>
  </si>
  <si>
    <t>七、新菜地开发建设基金收入</t>
  </si>
  <si>
    <t>1030133</t>
  </si>
  <si>
    <t>新增建设用地土地有偿使用费收入</t>
  </si>
  <si>
    <t xml:space="preserve">      政府特殊津贴</t>
  </si>
  <si>
    <t>2011004</t>
  </si>
  <si>
    <t>政府特殊津贴</t>
  </si>
  <si>
    <t>八、新增建设用地土地有偿使用费收入</t>
  </si>
  <si>
    <t>1030135</t>
  </si>
  <si>
    <t>育林基金收入</t>
  </si>
  <si>
    <t xml:space="preserve">      资助留学回国人员</t>
  </si>
  <si>
    <t>2011005</t>
  </si>
  <si>
    <t>资助留学回国人员</t>
  </si>
  <si>
    <t>1030136</t>
  </si>
  <si>
    <t>森林植被恢复费</t>
  </si>
  <si>
    <t>2011006</t>
  </si>
  <si>
    <t>军队转业干部安置</t>
  </si>
  <si>
    <t>1030138</t>
  </si>
  <si>
    <t>地方水利建设基金收入</t>
  </si>
  <si>
    <t xml:space="preserve">      博士后日常经费</t>
  </si>
  <si>
    <t>2011007</t>
  </si>
  <si>
    <t>博士后日常经费</t>
  </si>
  <si>
    <t>103013801</t>
  </si>
  <si>
    <t>地方水利建设基金划转收入</t>
  </si>
  <si>
    <t xml:space="preserve">      引进人才费用</t>
  </si>
  <si>
    <t>2011008</t>
  </si>
  <si>
    <t>引进人才费用</t>
  </si>
  <si>
    <t>103013802</t>
  </si>
  <si>
    <t>地方其他水利建设基金收入</t>
  </si>
  <si>
    <t xml:space="preserve">      公务员考核</t>
  </si>
  <si>
    <t>2011009</t>
  </si>
  <si>
    <t>公务员考核</t>
  </si>
  <si>
    <t>1030139</t>
  </si>
  <si>
    <t>南水北调工程基金收入</t>
  </si>
  <si>
    <t xml:space="preserve">      公务员履职能力提升</t>
  </si>
  <si>
    <t>2011010</t>
  </si>
  <si>
    <t>公务员培训</t>
  </si>
  <si>
    <t>九、南水北调工程建设基金收入</t>
  </si>
  <si>
    <t>1030142</t>
  </si>
  <si>
    <t>残疾人就业保障金收入</t>
  </si>
  <si>
    <t xml:space="preserve">      公务员招考</t>
  </si>
  <si>
    <t>2011011</t>
  </si>
  <si>
    <t>公务员招考</t>
  </si>
  <si>
    <t>1030143</t>
  </si>
  <si>
    <t>政府住房基金收入</t>
  </si>
  <si>
    <t xml:space="preserve">      公务员综合管理</t>
  </si>
  <si>
    <t>2011012</t>
  </si>
  <si>
    <t>公务员综合管理</t>
  </si>
  <si>
    <t>十、政府住房基金收入</t>
  </si>
  <si>
    <t>103014301</t>
  </si>
  <si>
    <t>上缴管理费用</t>
  </si>
  <si>
    <t>2011050</t>
  </si>
  <si>
    <t xml:space="preserve">     上缴管理费用</t>
  </si>
  <si>
    <t>103014302</t>
  </si>
  <si>
    <t>计提廉租住房资金</t>
  </si>
  <si>
    <t xml:space="preserve">      其他人事事务支出</t>
  </si>
  <si>
    <t>2011099</t>
  </si>
  <si>
    <t>其他人事事务支出</t>
  </si>
  <si>
    <t xml:space="preserve">     计提公共租赁住房资金</t>
  </si>
  <si>
    <t>103014303</t>
  </si>
  <si>
    <t>廉租住房租金收入</t>
  </si>
  <si>
    <t>20111</t>
  </si>
  <si>
    <t>纪检监察事务</t>
  </si>
  <si>
    <t xml:space="preserve">     廉租住房租金收入</t>
  </si>
  <si>
    <t>103014304</t>
  </si>
  <si>
    <t>公共租赁住房租金收入</t>
  </si>
  <si>
    <t>2011101</t>
  </si>
  <si>
    <t xml:space="preserve">     公共租赁住房租金收入</t>
  </si>
  <si>
    <t>103014305</t>
  </si>
  <si>
    <t>配建商业设施租售收入</t>
  </si>
  <si>
    <t>2011102</t>
  </si>
  <si>
    <t xml:space="preserve">     配建商业设施租售收入</t>
  </si>
  <si>
    <t>103014399</t>
  </si>
  <si>
    <t>其他政府住房基金收入</t>
  </si>
  <si>
    <t>2011103</t>
  </si>
  <si>
    <t xml:space="preserve">     其他政府住房基金收入</t>
  </si>
  <si>
    <t>1030144</t>
  </si>
  <si>
    <t>城市公用事业附加收入</t>
  </si>
  <si>
    <t>2011104</t>
  </si>
  <si>
    <t>大案要案查处</t>
  </si>
  <si>
    <t>十一、城市公用事业附加收入</t>
  </si>
  <si>
    <t>1030146</t>
  </si>
  <si>
    <t>国有土地收益基金收入</t>
  </si>
  <si>
    <t xml:space="preserve">      派驻派出机构</t>
  </si>
  <si>
    <t>2011105</t>
  </si>
  <si>
    <t>派驻派出机构</t>
  </si>
  <si>
    <t>十二、国有土地收益基金收入</t>
  </si>
  <si>
    <t>1030147</t>
  </si>
  <si>
    <t>农业土地开发资金收入</t>
  </si>
  <si>
    <t xml:space="preserve">      中央巡视</t>
  </si>
  <si>
    <t>2011106</t>
  </si>
  <si>
    <t>中央巡视</t>
  </si>
  <si>
    <t>十三、农业土地开发资金收入</t>
  </si>
  <si>
    <t>1030148</t>
  </si>
  <si>
    <t>国有土地使用权出让收入</t>
  </si>
  <si>
    <t>2011150</t>
  </si>
  <si>
    <t>十四、国有土地使用权出让收入</t>
  </si>
  <si>
    <t>103014801</t>
  </si>
  <si>
    <t>土地出让价款收入</t>
  </si>
  <si>
    <t>2011199</t>
  </si>
  <si>
    <t>其他纪检监察事务支出</t>
  </si>
  <si>
    <t>103014802</t>
  </si>
  <si>
    <t>补缴的土地价款</t>
  </si>
  <si>
    <t>20112</t>
  </si>
  <si>
    <t>人口与计划生育事务</t>
  </si>
  <si>
    <t xml:space="preserve">        补缴的土地价款</t>
  </si>
  <si>
    <t>103014803</t>
  </si>
  <si>
    <t>划拨土地收入</t>
  </si>
  <si>
    <r>
      <rPr>
        <sz val="11"/>
        <rFont val="宋体"/>
        <charset val="134"/>
      </rPr>
      <t>2100799</t>
    </r>
  </si>
  <si>
    <t>2011201</t>
  </si>
  <si>
    <t xml:space="preserve">        划拨土地收入</t>
  </si>
  <si>
    <t>103014804</t>
  </si>
  <si>
    <t>教育资金收入</t>
  </si>
  <si>
    <t>2011202</t>
  </si>
  <si>
    <t>103014805</t>
  </si>
  <si>
    <t>农田水利建设资金收入</t>
  </si>
  <si>
    <t>2011203</t>
  </si>
  <si>
    <t>103014898</t>
  </si>
  <si>
    <t>缴纳新增建设用地有偿使用费</t>
  </si>
  <si>
    <t>2011204</t>
  </si>
  <si>
    <t>人口规划与发展战略研究</t>
  </si>
  <si>
    <t xml:space="preserve">        缴纳新增建设用地土地有偿使用费</t>
  </si>
  <si>
    <t>103014899</t>
  </si>
  <si>
    <t>其他土地出让收入</t>
  </si>
  <si>
    <t>2011205</t>
  </si>
  <si>
    <t>计划生育家庭奖励</t>
  </si>
  <si>
    <t>1030149</t>
  </si>
  <si>
    <t>大中型水库移民后期扶持基金收入</t>
  </si>
  <si>
    <t>2011206</t>
  </si>
  <si>
    <t>人口和计划生育统计及抽样调查</t>
  </si>
  <si>
    <t>1030150</t>
  </si>
  <si>
    <t>大中型水库库区基金收入</t>
  </si>
  <si>
    <t>2011207</t>
  </si>
  <si>
    <t>人口和计划生育信息系统建设</t>
  </si>
  <si>
    <t>十五、大中型水库库区基金收入</t>
  </si>
  <si>
    <t>1030155</t>
  </si>
  <si>
    <t>彩票公益金收入</t>
  </si>
  <si>
    <t>2011208</t>
  </si>
  <si>
    <t>计划生育、生殖健康促进工程</t>
  </si>
  <si>
    <t>十六、彩票公益金收入</t>
  </si>
  <si>
    <t>103015501</t>
  </si>
  <si>
    <t>福利彩票公益金收入</t>
  </si>
  <si>
    <t>2011209</t>
  </si>
  <si>
    <t>计划生育免费基本技术服务</t>
  </si>
  <si>
    <t xml:space="preserve">        福利彩票公益金收入</t>
  </si>
  <si>
    <t>103015502</t>
  </si>
  <si>
    <t>体育彩票公益金收入</t>
  </si>
  <si>
    <t>2011210</t>
  </si>
  <si>
    <t>人口出生性别比综合治理</t>
  </si>
  <si>
    <t>　　    体育彩票公益金收入</t>
  </si>
  <si>
    <t>1030156</t>
  </si>
  <si>
    <t>城市基础设施配套费收入</t>
  </si>
  <si>
    <t>2011211</t>
  </si>
  <si>
    <t>人口和计划生育服务网络建设</t>
  </si>
  <si>
    <t>十七、城市基础设施配套费收入</t>
  </si>
  <si>
    <t>1030157</t>
  </si>
  <si>
    <t>小型水库移民扶助基金收入</t>
  </si>
  <si>
    <t>2011212</t>
  </si>
  <si>
    <t>计划生育避孕药具经费</t>
  </si>
  <si>
    <t>十八、小型水库移民扶助基金收入</t>
  </si>
  <si>
    <t>1030158</t>
  </si>
  <si>
    <t>国有重大水利工程建设基金收入</t>
  </si>
  <si>
    <t>2011213</t>
  </si>
  <si>
    <t>人口和计划生育宣传教育经费</t>
  </si>
  <si>
    <t>十九、国家重大水利工程建设基金收入</t>
  </si>
  <si>
    <t>103015801</t>
  </si>
  <si>
    <t>南水北调工程建设资金</t>
  </si>
  <si>
    <t>2011214</t>
  </si>
  <si>
    <t>流动人口计划生育管理和服务</t>
  </si>
  <si>
    <t xml:space="preserve">        南水北调工程建设资金</t>
  </si>
  <si>
    <t>103015802</t>
  </si>
  <si>
    <t>三峡工程后续工作资金</t>
  </si>
  <si>
    <t>2011215</t>
  </si>
  <si>
    <t>人口和计划生育目标责任制考核</t>
  </si>
  <si>
    <t xml:space="preserve">        三峡工程后续工作资金</t>
  </si>
  <si>
    <t>103015803</t>
  </si>
  <si>
    <t>省级重大水利工程建设资金</t>
  </si>
  <si>
    <t>2011299</t>
  </si>
  <si>
    <t>其他人口与计划生育事务支出</t>
  </si>
  <si>
    <t xml:space="preserve">        省级重大水利工程建设资金</t>
  </si>
  <si>
    <t>1030159</t>
  </si>
  <si>
    <t>车辆通行费</t>
  </si>
  <si>
    <t>20113</t>
  </si>
  <si>
    <t>商贸事务</t>
  </si>
  <si>
    <t>二十、车辆通行费</t>
  </si>
  <si>
    <t>1030160</t>
  </si>
  <si>
    <t>船舶港务费</t>
  </si>
  <si>
    <t>2011301</t>
  </si>
  <si>
    <t>二十一、无线电频率占用费</t>
  </si>
  <si>
    <t>1030174</t>
  </si>
  <si>
    <t>无线电频率占用费</t>
  </si>
  <si>
    <t>2011302</t>
  </si>
  <si>
    <t>二十二、水土保持补偿费收入</t>
  </si>
  <si>
    <t>其他政府性基金收入</t>
  </si>
  <si>
    <t>2011303</t>
  </si>
  <si>
    <t>二十三、其他政府性基金收入</t>
  </si>
  <si>
    <t>2011304</t>
  </si>
  <si>
    <t>对外贸易管理</t>
  </si>
  <si>
    <t>11004</t>
  </si>
  <si>
    <t>政府性基金转移收入</t>
  </si>
  <si>
    <t xml:space="preserve">      国际经济合作</t>
  </si>
  <si>
    <t>2011305</t>
  </si>
  <si>
    <t>国际经济合作</t>
  </si>
  <si>
    <t>1100401</t>
  </si>
  <si>
    <t>政府性基金补助收入</t>
  </si>
  <si>
    <t xml:space="preserve">      外资管理</t>
  </si>
  <si>
    <t>2011306</t>
  </si>
  <si>
    <t>外资管理</t>
  </si>
  <si>
    <t>1100402</t>
  </si>
  <si>
    <t>政府性基金上解收入</t>
  </si>
  <si>
    <t xml:space="preserve">      国内贸易管理</t>
  </si>
  <si>
    <t>2011307</t>
  </si>
  <si>
    <t>国内贸易管理</t>
  </si>
  <si>
    <t>1100702</t>
  </si>
  <si>
    <t>地震灾后恢复重建补助收入</t>
  </si>
  <si>
    <t xml:space="preserve">      招商引资</t>
  </si>
  <si>
    <t>2011308</t>
  </si>
  <si>
    <t>招商引资</t>
  </si>
  <si>
    <t>1100802</t>
  </si>
  <si>
    <t>2011350</t>
  </si>
  <si>
    <t xml:space="preserve">    上年结余收入</t>
  </si>
  <si>
    <t>1100902</t>
  </si>
  <si>
    <t>2011399</t>
  </si>
  <si>
    <t>其他商贸事务支出</t>
  </si>
  <si>
    <t xml:space="preserve">    调入资金</t>
  </si>
  <si>
    <t xml:space="preserve">    知识产权事务</t>
  </si>
  <si>
    <t>20114</t>
  </si>
  <si>
    <t>知识产权事务</t>
  </si>
  <si>
    <t>2011401</t>
  </si>
  <si>
    <t>2011402</t>
  </si>
  <si>
    <t>2011403</t>
  </si>
  <si>
    <t xml:space="preserve">      专利审批</t>
  </si>
  <si>
    <t>2011404</t>
  </si>
  <si>
    <t>专利审批</t>
  </si>
  <si>
    <t xml:space="preserve">      国家知识产权战略</t>
  </si>
  <si>
    <t>2011405</t>
  </si>
  <si>
    <t>国家知识产权战略</t>
  </si>
  <si>
    <t xml:space="preserve">      专利试点和产业化推进</t>
  </si>
  <si>
    <t>2011406</t>
  </si>
  <si>
    <t>专利试点和产业化推进</t>
  </si>
  <si>
    <t xml:space="preserve">      专利执法</t>
  </si>
  <si>
    <t>2011407</t>
  </si>
  <si>
    <t>专利执法</t>
  </si>
  <si>
    <t xml:space="preserve">      国际组织专项活动</t>
  </si>
  <si>
    <t>2011408</t>
  </si>
  <si>
    <t>国际组织专项活动</t>
  </si>
  <si>
    <t xml:space="preserve">      知识产权宏观管理</t>
  </si>
  <si>
    <t>2011409</t>
  </si>
  <si>
    <t>知识产权宏观管理</t>
  </si>
  <si>
    <t>2011450</t>
  </si>
  <si>
    <t xml:space="preserve">      其他知识产权事务支出</t>
  </si>
  <si>
    <t>2011499</t>
  </si>
  <si>
    <t>其他知识产权事务支出</t>
  </si>
  <si>
    <t xml:space="preserve">    工商行政管理事务</t>
  </si>
  <si>
    <t>20115</t>
  </si>
  <si>
    <t>工商行政管理事务</t>
  </si>
  <si>
    <t>2011501</t>
  </si>
  <si>
    <t>2011502</t>
  </si>
  <si>
    <t>2011503</t>
  </si>
  <si>
    <t xml:space="preserve">      工商行政管理专项</t>
  </si>
  <si>
    <t>2011504</t>
  </si>
  <si>
    <t>工商行政管理专项</t>
  </si>
  <si>
    <t xml:space="preserve">      执法办案专项</t>
  </si>
  <si>
    <t>2011505</t>
  </si>
  <si>
    <t>执法办案专项</t>
  </si>
  <si>
    <t xml:space="preserve">      消费者权益保护</t>
  </si>
  <si>
    <t>2011506</t>
  </si>
  <si>
    <t>消费者权益保护</t>
  </si>
  <si>
    <t>2011507</t>
  </si>
  <si>
    <t>2011550</t>
  </si>
  <si>
    <t xml:space="preserve">      其他工商行政管理事务支出</t>
  </si>
  <si>
    <t>2011599</t>
  </si>
  <si>
    <t>其他工商行政管理事务支出</t>
  </si>
  <si>
    <t xml:space="preserve">    质量技术监督与检验检疫事务</t>
  </si>
  <si>
    <t>20117</t>
  </si>
  <si>
    <t>质量技术监督与检验检疫事务</t>
  </si>
  <si>
    <t>2011701</t>
  </si>
  <si>
    <t>2011702</t>
  </si>
  <si>
    <t>2011703</t>
  </si>
  <si>
    <t xml:space="preserve">      出入境检验检疫行政执法和业务管理</t>
  </si>
  <si>
    <t>2011704</t>
  </si>
  <si>
    <t>出入境检验检疫行政执法和业务管理</t>
  </si>
  <si>
    <t xml:space="preserve">      出入境检验检疫技术支持</t>
  </si>
  <si>
    <t>2011705</t>
  </si>
  <si>
    <t>出入境检验检疫技术支持</t>
  </si>
  <si>
    <t xml:space="preserve">      质量技术监督行政执法及业务管理</t>
  </si>
  <si>
    <t>2011706</t>
  </si>
  <si>
    <t>质量技术监督行政执法及业务管理</t>
  </si>
  <si>
    <t xml:space="preserve">      质量技术监督技术支持</t>
  </si>
  <si>
    <t>2011707</t>
  </si>
  <si>
    <t>质量技术监督技术支持</t>
  </si>
  <si>
    <t xml:space="preserve">      认证认可监督管理</t>
  </si>
  <si>
    <t>2011708</t>
  </si>
  <si>
    <t>认证认可监督管理</t>
  </si>
  <si>
    <t xml:space="preserve">      标准化管理</t>
  </si>
  <si>
    <t>2011709</t>
  </si>
  <si>
    <t>标准化管理</t>
  </si>
  <si>
    <t>2011710</t>
  </si>
  <si>
    <t>2011750</t>
  </si>
  <si>
    <t xml:space="preserve">      其他质量技术监督与检验检疫事务支出</t>
  </si>
  <si>
    <t>2011799</t>
  </si>
  <si>
    <t>其他质量技术监督与检验检疫事务支出</t>
  </si>
  <si>
    <t>20123</t>
  </si>
  <si>
    <t>民族事务</t>
  </si>
  <si>
    <t>2012301</t>
  </si>
  <si>
    <t>2012302</t>
  </si>
  <si>
    <t>2012303</t>
  </si>
  <si>
    <t>2012304</t>
  </si>
  <si>
    <t>民族工作专项</t>
  </si>
  <si>
    <t>2012350</t>
  </si>
  <si>
    <t>2012399</t>
  </si>
  <si>
    <t>其他民族事务支出</t>
  </si>
  <si>
    <t xml:space="preserve">    宗教事务</t>
  </si>
  <si>
    <t>20124</t>
  </si>
  <si>
    <t>宗教事务</t>
  </si>
  <si>
    <t>2012401</t>
  </si>
  <si>
    <t>2012402</t>
  </si>
  <si>
    <t>2012403</t>
  </si>
  <si>
    <t xml:space="preserve">      宗教工作专项</t>
  </si>
  <si>
    <t>2012404</t>
  </si>
  <si>
    <t>宗教工作专项</t>
  </si>
  <si>
    <t>2012450</t>
  </si>
  <si>
    <t xml:space="preserve">      其他宗教事务支出</t>
  </si>
  <si>
    <t>2012499</t>
  </si>
  <si>
    <t>其他宗教事务支出</t>
  </si>
  <si>
    <t xml:space="preserve">    港澳台侨事务</t>
  </si>
  <si>
    <t>20125</t>
  </si>
  <si>
    <t>港澳台侨事务</t>
  </si>
  <si>
    <t>2012501</t>
  </si>
  <si>
    <t>2012502</t>
  </si>
  <si>
    <t>2012503</t>
  </si>
  <si>
    <t xml:space="preserve">      港澳事务</t>
  </si>
  <si>
    <t>2012504</t>
  </si>
  <si>
    <t>港澳事务</t>
  </si>
  <si>
    <t xml:space="preserve">      台湾事务</t>
  </si>
  <si>
    <t>2012505</t>
  </si>
  <si>
    <t>台湾事务</t>
  </si>
  <si>
    <t xml:space="preserve">      华侨事务</t>
  </si>
  <si>
    <t>2012506</t>
  </si>
  <si>
    <t>华侨事务</t>
  </si>
  <si>
    <t>2012550</t>
  </si>
  <si>
    <t xml:space="preserve">      其他港澳台侨事务支出</t>
  </si>
  <si>
    <t>2012599</t>
  </si>
  <si>
    <t>其他港澳台侨事务支出</t>
  </si>
  <si>
    <t>20126</t>
  </si>
  <si>
    <t>档案事务</t>
  </si>
  <si>
    <t>2012601</t>
  </si>
  <si>
    <t>2012602</t>
  </si>
  <si>
    <t>2012603</t>
  </si>
  <si>
    <t>2012604</t>
  </si>
  <si>
    <t>档案馆</t>
  </si>
  <si>
    <t xml:space="preserve">      其他档案事务支出</t>
  </si>
  <si>
    <t>2012699</t>
  </si>
  <si>
    <t>其他档案事务支出</t>
  </si>
  <si>
    <t>20128</t>
  </si>
  <si>
    <t>民主党派及工商联事务</t>
  </si>
  <si>
    <t>2012801</t>
  </si>
  <si>
    <t>2012802</t>
  </si>
  <si>
    <t>2012803</t>
  </si>
  <si>
    <t>2012804</t>
  </si>
  <si>
    <t>2012850</t>
  </si>
  <si>
    <t>2012899</t>
  </si>
  <si>
    <t>其他民主党派及工商联事务支出</t>
  </si>
  <si>
    <t>20129</t>
  </si>
  <si>
    <t>群众团体事务</t>
  </si>
  <si>
    <t>2012901</t>
  </si>
  <si>
    <t>2012902</t>
  </si>
  <si>
    <t>2012903</t>
  </si>
  <si>
    <t xml:space="preserve">      厂务公开</t>
  </si>
  <si>
    <t>2012904</t>
  </si>
  <si>
    <t>厂务公开</t>
  </si>
  <si>
    <t xml:space="preserve">      工会疗养休养</t>
  </si>
  <si>
    <t>2012905</t>
  </si>
  <si>
    <t>工会疗养休养</t>
  </si>
  <si>
    <t>2012950</t>
  </si>
  <si>
    <t>2012999</t>
  </si>
  <si>
    <t>其他群众团体事务支出</t>
  </si>
  <si>
    <t>20131</t>
  </si>
  <si>
    <t>党委办公厅（室）及相关机构事务</t>
  </si>
  <si>
    <t>2013101</t>
  </si>
  <si>
    <t>2013102</t>
  </si>
  <si>
    <t>2013103</t>
  </si>
  <si>
    <t>2013105</t>
  </si>
  <si>
    <t>专项业务</t>
  </si>
  <si>
    <t>2013150</t>
  </si>
  <si>
    <t>2013199</t>
  </si>
  <si>
    <t>其他党委办公厅（室）及相关机构事务支出</t>
  </si>
  <si>
    <t>20132</t>
  </si>
  <si>
    <t>组织事务</t>
  </si>
  <si>
    <t>2013201</t>
  </si>
  <si>
    <t>2013202</t>
  </si>
  <si>
    <t>2013203</t>
  </si>
  <si>
    <t>2013250</t>
  </si>
  <si>
    <t xml:space="preserve">      其他组织事务支出</t>
  </si>
  <si>
    <t>2013299</t>
  </si>
  <si>
    <t>其他组织事务支出</t>
  </si>
  <si>
    <t>20133</t>
  </si>
  <si>
    <t>宣传事务</t>
  </si>
  <si>
    <t>2013301</t>
  </si>
  <si>
    <t>2013302</t>
  </si>
  <si>
    <t>2013303</t>
  </si>
  <si>
    <t>2013350</t>
  </si>
  <si>
    <t xml:space="preserve">      其他宣传事务支出</t>
  </si>
  <si>
    <t>2013399</t>
  </si>
  <si>
    <t>其他宣传事务支出</t>
  </si>
  <si>
    <t>20134</t>
  </si>
  <si>
    <t>统战事务</t>
  </si>
  <si>
    <t>2013401</t>
  </si>
  <si>
    <t>2013402</t>
  </si>
  <si>
    <t>2013403</t>
  </si>
  <si>
    <t>2013450</t>
  </si>
  <si>
    <t>2013499</t>
  </si>
  <si>
    <t>其他统战事务支出</t>
  </si>
  <si>
    <t xml:space="preserve">    对外联络事务</t>
  </si>
  <si>
    <t>20135</t>
  </si>
  <si>
    <t>对外联络事务</t>
  </si>
  <si>
    <t>2013501</t>
  </si>
  <si>
    <t>2013502</t>
  </si>
  <si>
    <t>2013503</t>
  </si>
  <si>
    <t>2013550</t>
  </si>
  <si>
    <t xml:space="preserve">      其他对外联络事务支出</t>
  </si>
  <si>
    <t>2013599</t>
  </si>
  <si>
    <t>其他对外联络事务支出</t>
  </si>
  <si>
    <t xml:space="preserve">    其他共产党事务支出</t>
  </si>
  <si>
    <t>20136</t>
  </si>
  <si>
    <t>其他共产党事务支出</t>
  </si>
  <si>
    <t>2013601</t>
  </si>
  <si>
    <t>2013602</t>
  </si>
  <si>
    <t>2013603</t>
  </si>
  <si>
    <t>2013650</t>
  </si>
  <si>
    <t xml:space="preserve">      其他共产党事务支出</t>
  </si>
  <si>
    <t>2013699</t>
  </si>
  <si>
    <t>20199</t>
  </si>
  <si>
    <t>其他一般公共服务支出</t>
  </si>
  <si>
    <t xml:space="preserve">      国家赔偿费用支出</t>
  </si>
  <si>
    <t>2019901</t>
  </si>
  <si>
    <t>国家赔偿费用支出</t>
  </si>
  <si>
    <t>2019999</t>
  </si>
  <si>
    <t>二、外交支出</t>
  </si>
  <si>
    <t>202</t>
  </si>
  <si>
    <t>20299</t>
  </si>
  <si>
    <t>20201</t>
  </si>
  <si>
    <t>外交管理事务</t>
  </si>
  <si>
    <t>20202</t>
  </si>
  <si>
    <t>驻外机构</t>
  </si>
  <si>
    <t>20203</t>
  </si>
  <si>
    <t>对外援助</t>
  </si>
  <si>
    <t>20204</t>
  </si>
  <si>
    <t>国际组织</t>
  </si>
  <si>
    <t xml:space="preserve">    对外合作与交流</t>
  </si>
  <si>
    <t>20205</t>
  </si>
  <si>
    <t>对外合作与交流</t>
  </si>
  <si>
    <t>20206</t>
  </si>
  <si>
    <t>对外宣传</t>
  </si>
  <si>
    <t>20207</t>
  </si>
  <si>
    <t>边界勘界联检</t>
  </si>
  <si>
    <t xml:space="preserve">    其他外交支出</t>
  </si>
  <si>
    <t>其他外交支出</t>
  </si>
  <si>
    <t>20399</t>
  </si>
  <si>
    <t>20301</t>
  </si>
  <si>
    <t>现役部队</t>
  </si>
  <si>
    <t>20306</t>
  </si>
  <si>
    <t>国防动员</t>
  </si>
  <si>
    <t>2030601</t>
  </si>
  <si>
    <t>兵役征集</t>
  </si>
  <si>
    <t xml:space="preserve">      经济动员</t>
  </si>
  <si>
    <t>2030602</t>
  </si>
  <si>
    <t>经济动员</t>
  </si>
  <si>
    <t>2030603</t>
  </si>
  <si>
    <t>人民防空</t>
  </si>
  <si>
    <t xml:space="preserve">      交通战备</t>
  </si>
  <si>
    <t>2030604</t>
  </si>
  <si>
    <t>交通战备</t>
  </si>
  <si>
    <t xml:space="preserve">      国防教育</t>
  </si>
  <si>
    <t>2030605</t>
  </si>
  <si>
    <t>国防教育</t>
  </si>
  <si>
    <t xml:space="preserve">      预备役部队</t>
  </si>
  <si>
    <t>2030606</t>
  </si>
  <si>
    <t>20302</t>
  </si>
  <si>
    <t>预备役部队</t>
  </si>
  <si>
    <t>2030607</t>
  </si>
  <si>
    <t>20303</t>
  </si>
  <si>
    <t>民兵</t>
  </si>
  <si>
    <t xml:space="preserve">      其他国防动员支出</t>
  </si>
  <si>
    <t>2030699</t>
  </si>
  <si>
    <t>其他国防动员支出</t>
  </si>
  <si>
    <t>20304</t>
  </si>
  <si>
    <t>国防科研事业</t>
  </si>
  <si>
    <t>20305</t>
  </si>
  <si>
    <t>专项工程</t>
  </si>
  <si>
    <t xml:space="preserve">    其他国防支出</t>
  </si>
  <si>
    <t>其他国防支出</t>
  </si>
  <si>
    <t xml:space="preserve">    武装警察</t>
  </si>
  <si>
    <t>20401</t>
  </si>
  <si>
    <t>武装警察</t>
  </si>
  <si>
    <t xml:space="preserve">      内卫</t>
  </si>
  <si>
    <t>2040101</t>
  </si>
  <si>
    <t>内卫</t>
  </si>
  <si>
    <t xml:space="preserve">      边防</t>
  </si>
  <si>
    <t>2040102</t>
  </si>
  <si>
    <t>边防</t>
  </si>
  <si>
    <t xml:space="preserve">      消防</t>
  </si>
  <si>
    <t>2040103</t>
  </si>
  <si>
    <t>消防</t>
  </si>
  <si>
    <t xml:space="preserve">      警卫</t>
  </si>
  <si>
    <t>2040104</t>
  </si>
  <si>
    <t>警卫</t>
  </si>
  <si>
    <t xml:space="preserve">      黄金</t>
  </si>
  <si>
    <t>2040105</t>
  </si>
  <si>
    <t>黄金</t>
  </si>
  <si>
    <t xml:space="preserve">      森林</t>
  </si>
  <si>
    <t>2040106</t>
  </si>
  <si>
    <t>森林</t>
  </si>
  <si>
    <t xml:space="preserve">      水电</t>
  </si>
  <si>
    <t>2040107</t>
  </si>
  <si>
    <t>水电</t>
  </si>
  <si>
    <t xml:space="preserve">      交通</t>
  </si>
  <si>
    <t>2040108</t>
  </si>
  <si>
    <t>交通</t>
  </si>
  <si>
    <t xml:space="preserve">      海警</t>
  </si>
  <si>
    <t>2040109</t>
  </si>
  <si>
    <t>海警</t>
  </si>
  <si>
    <t xml:space="preserve">      其他武装警察支出</t>
  </si>
  <si>
    <t>2040199</t>
  </si>
  <si>
    <t>其他武装警察支出</t>
  </si>
  <si>
    <t>20402</t>
  </si>
  <si>
    <t>公安</t>
  </si>
  <si>
    <t>2040201</t>
  </si>
  <si>
    <t>2040202</t>
  </si>
  <si>
    <t>2040203</t>
  </si>
  <si>
    <t xml:space="preserve">      治安管理</t>
  </si>
  <si>
    <t>2040204</t>
  </si>
  <si>
    <t>治安管理</t>
  </si>
  <si>
    <t xml:space="preserve">      国内安全保卫</t>
  </si>
  <si>
    <t>2040205</t>
  </si>
  <si>
    <t>国内安全保卫</t>
  </si>
  <si>
    <t xml:space="preserve">      刑事侦查</t>
  </si>
  <si>
    <t>2040206</t>
  </si>
  <si>
    <t>刑事侦查</t>
  </si>
  <si>
    <t xml:space="preserve">      经济犯罪侦查</t>
  </si>
  <si>
    <t>2040207</t>
  </si>
  <si>
    <t>经济犯罪侦查</t>
  </si>
  <si>
    <t xml:space="preserve">      出入境管理</t>
  </si>
  <si>
    <t>2040208</t>
  </si>
  <si>
    <t>出入境管理</t>
  </si>
  <si>
    <t xml:space="preserve">      行动技术管理</t>
  </si>
  <si>
    <t>2040209</t>
  </si>
  <si>
    <t>行动技术管理</t>
  </si>
  <si>
    <t xml:space="preserve">      防范和处理邪教犯罪</t>
  </si>
  <si>
    <t>2040210</t>
  </si>
  <si>
    <t>防范和处理邪教犯罪</t>
  </si>
  <si>
    <t xml:space="preserve">      禁毒管理</t>
  </si>
  <si>
    <t>2040211</t>
  </si>
  <si>
    <t>禁毒管理</t>
  </si>
  <si>
    <t xml:space="preserve">      道路交通管理</t>
  </si>
  <si>
    <t>2040212</t>
  </si>
  <si>
    <t>道路交通管理</t>
  </si>
  <si>
    <t xml:space="preserve">      网络侦控管理</t>
  </si>
  <si>
    <t>2040213</t>
  </si>
  <si>
    <t>网络侦控管理</t>
  </si>
  <si>
    <t xml:space="preserve">      反恐怖</t>
  </si>
  <si>
    <t>2040214</t>
  </si>
  <si>
    <t>反恐怖</t>
  </si>
  <si>
    <t xml:space="preserve">      居民身份证管理</t>
  </si>
  <si>
    <t>2040215</t>
  </si>
  <si>
    <t>居民身份证管理</t>
  </si>
  <si>
    <t xml:space="preserve">      网络运行及维护</t>
  </si>
  <si>
    <t>2040216</t>
  </si>
  <si>
    <t>网络运行及维护</t>
  </si>
  <si>
    <t xml:space="preserve">      拘押收教场所管理</t>
  </si>
  <si>
    <t>2040217</t>
  </si>
  <si>
    <t>拘押收教场所管理</t>
  </si>
  <si>
    <t xml:space="preserve">      警犬繁育及训养</t>
  </si>
  <si>
    <t>2040218</t>
  </si>
  <si>
    <t>警犬繁育及训养</t>
  </si>
  <si>
    <t>2040219</t>
  </si>
  <si>
    <t>2040250</t>
  </si>
  <si>
    <t>2040299</t>
  </si>
  <si>
    <t>其他公安支出</t>
  </si>
  <si>
    <t xml:space="preserve">    国家安全</t>
  </si>
  <si>
    <t>20403</t>
  </si>
  <si>
    <t>国家安全</t>
  </si>
  <si>
    <t>2040301</t>
  </si>
  <si>
    <t>2040302</t>
  </si>
  <si>
    <t>2040303</t>
  </si>
  <si>
    <t xml:space="preserve">      安全业务</t>
  </si>
  <si>
    <t>2040304</t>
  </si>
  <si>
    <t>安全业务</t>
  </si>
  <si>
    <t>2040350</t>
  </si>
  <si>
    <t xml:space="preserve">      其他国家安全支出</t>
  </si>
  <si>
    <t>2040399</t>
  </si>
  <si>
    <t>其他国家安全支出</t>
  </si>
  <si>
    <t>20404</t>
  </si>
  <si>
    <t>检察</t>
  </si>
  <si>
    <t>2040401</t>
  </si>
  <si>
    <t>2040402</t>
  </si>
  <si>
    <t>2040403</t>
  </si>
  <si>
    <t xml:space="preserve">      查办和预防职务犯罪</t>
  </si>
  <si>
    <t>2040404</t>
  </si>
  <si>
    <t>查办和预防职务犯罪</t>
  </si>
  <si>
    <t xml:space="preserve">      公诉和审判监督</t>
  </si>
  <si>
    <t>2040405</t>
  </si>
  <si>
    <t>公诉和审判监督</t>
  </si>
  <si>
    <t xml:space="preserve">      侦查监督</t>
  </si>
  <si>
    <t>2040406</t>
  </si>
  <si>
    <t>侦查监督</t>
  </si>
  <si>
    <t xml:space="preserve">      执行监督</t>
  </si>
  <si>
    <t>2040407</t>
  </si>
  <si>
    <t>执行监督</t>
  </si>
  <si>
    <t xml:space="preserve">      控告申诉</t>
  </si>
  <si>
    <t>2040408</t>
  </si>
  <si>
    <t>控告申诉</t>
  </si>
  <si>
    <t xml:space="preserve">      “两房”建设</t>
  </si>
  <si>
    <t>2040409</t>
  </si>
  <si>
    <t>“两房”建设</t>
  </si>
  <si>
    <t>2040450</t>
  </si>
  <si>
    <t xml:space="preserve">      其他检察支出</t>
  </si>
  <si>
    <t>2040499</t>
  </si>
  <si>
    <t>其他检察支出</t>
  </si>
  <si>
    <t>20405</t>
  </si>
  <si>
    <t>法院</t>
  </si>
  <si>
    <t>2040501</t>
  </si>
  <si>
    <t>2040502</t>
  </si>
  <si>
    <t>2040503</t>
  </si>
  <si>
    <t xml:space="preserve">      案件审判</t>
  </si>
  <si>
    <t>2040504</t>
  </si>
  <si>
    <t>案件审判</t>
  </si>
  <si>
    <t>2040505</t>
  </si>
  <si>
    <t>案件执行</t>
  </si>
  <si>
    <t xml:space="preserve">      “两庭”建设</t>
  </si>
  <si>
    <t>2040506</t>
  </si>
  <si>
    <t>“两庭”建设</t>
  </si>
  <si>
    <t>2040550</t>
  </si>
  <si>
    <t xml:space="preserve">      其他法院支出</t>
  </si>
  <si>
    <t>2040599</t>
  </si>
  <si>
    <t>其他法院支出</t>
  </si>
  <si>
    <t>20406</t>
  </si>
  <si>
    <t>司法</t>
  </si>
  <si>
    <t>2040601</t>
  </si>
  <si>
    <t>2040602</t>
  </si>
  <si>
    <t>2040603</t>
  </si>
  <si>
    <t>2040604</t>
  </si>
  <si>
    <t>基层司法业务</t>
  </si>
  <si>
    <t>2040605</t>
  </si>
  <si>
    <t>普法宣传</t>
  </si>
  <si>
    <t>2040606</t>
  </si>
  <si>
    <t>律师公证管理</t>
  </si>
  <si>
    <t>2040607</t>
  </si>
  <si>
    <t>法律援助</t>
  </si>
  <si>
    <t xml:space="preserve">      司法统一考试</t>
  </si>
  <si>
    <t>2040608</t>
  </si>
  <si>
    <t>司法统一考试</t>
  </si>
  <si>
    <t xml:space="preserve">      仲裁</t>
  </si>
  <si>
    <t>2040609</t>
  </si>
  <si>
    <t>仲裁</t>
  </si>
  <si>
    <t>2040650</t>
  </si>
  <si>
    <t>2040699</t>
  </si>
  <si>
    <t>其他司法支出</t>
  </si>
  <si>
    <t xml:space="preserve">    监狱</t>
  </si>
  <si>
    <t>20407</t>
  </si>
  <si>
    <t>监狱</t>
  </si>
  <si>
    <t>2040701</t>
  </si>
  <si>
    <t>2040702</t>
  </si>
  <si>
    <t>2040703</t>
  </si>
  <si>
    <t xml:space="preserve">      犯人生活</t>
  </si>
  <si>
    <t>2040704</t>
  </si>
  <si>
    <t>犯人生活</t>
  </si>
  <si>
    <t xml:space="preserve">      犯人改造</t>
  </si>
  <si>
    <t>2040705</t>
  </si>
  <si>
    <t>犯人改造</t>
  </si>
  <si>
    <t xml:space="preserve">      狱政设施建设</t>
  </si>
  <si>
    <t>2040706</t>
  </si>
  <si>
    <t>狱政设施建设</t>
  </si>
  <si>
    <t>2040750</t>
  </si>
  <si>
    <t xml:space="preserve">      其他监狱支出</t>
  </si>
  <si>
    <t>2040799</t>
  </si>
  <si>
    <t>其他监狱支出</t>
  </si>
  <si>
    <t xml:space="preserve">    强制隔离戒毒</t>
  </si>
  <si>
    <t>20408</t>
  </si>
  <si>
    <t>劳教</t>
  </si>
  <si>
    <t>2040801</t>
  </si>
  <si>
    <t>2040802</t>
  </si>
  <si>
    <t>2040803</t>
  </si>
  <si>
    <t xml:space="preserve">      强制隔离戒毒人员生活</t>
  </si>
  <si>
    <t>2040804</t>
  </si>
  <si>
    <t>劳教人员生活</t>
  </si>
  <si>
    <t xml:space="preserve">      强制隔离戒毒人员教育</t>
  </si>
  <si>
    <t>2040805</t>
  </si>
  <si>
    <t>劳教人员教育</t>
  </si>
  <si>
    <t xml:space="preserve">      所政设施建设</t>
  </si>
  <si>
    <t>2040806</t>
  </si>
  <si>
    <t>所政设施建设</t>
  </si>
  <si>
    <t>2040850</t>
  </si>
  <si>
    <t xml:space="preserve">      其他强制隔离戒毒支出</t>
  </si>
  <si>
    <t>2040899</t>
  </si>
  <si>
    <t>其他劳教支出</t>
  </si>
  <si>
    <t xml:space="preserve">    国家保密</t>
  </si>
  <si>
    <t>20409</t>
  </si>
  <si>
    <t>国家保密</t>
  </si>
  <si>
    <t>2040901</t>
  </si>
  <si>
    <t>2040902</t>
  </si>
  <si>
    <t>2040903</t>
  </si>
  <si>
    <t xml:space="preserve">      保密技术</t>
  </si>
  <si>
    <t>2040904</t>
  </si>
  <si>
    <t>保密技术</t>
  </si>
  <si>
    <t xml:space="preserve">      保密管理</t>
  </si>
  <si>
    <t>2040905</t>
  </si>
  <si>
    <t>保密管理</t>
  </si>
  <si>
    <t>2040950</t>
  </si>
  <si>
    <t xml:space="preserve">      其他国家保密支出</t>
  </si>
  <si>
    <t>2040999</t>
  </si>
  <si>
    <t>其他国家保密支出</t>
  </si>
  <si>
    <t xml:space="preserve">    缉私警察</t>
  </si>
  <si>
    <t>20410</t>
  </si>
  <si>
    <t>缉私警察</t>
  </si>
  <si>
    <t>2041001</t>
  </si>
  <si>
    <t>2041002</t>
  </si>
  <si>
    <t xml:space="preserve">      专项缉私活动支出</t>
  </si>
  <si>
    <t>2041003</t>
  </si>
  <si>
    <t>专项缉私活动支出</t>
  </si>
  <si>
    <t xml:space="preserve">      缉私情报</t>
  </si>
  <si>
    <t>2041004</t>
  </si>
  <si>
    <t>缉私情报</t>
  </si>
  <si>
    <t xml:space="preserve">      禁毒及缉毒</t>
  </si>
  <si>
    <t>2041005</t>
  </si>
  <si>
    <t>禁毒及缉毒</t>
  </si>
  <si>
    <t>2041006</t>
  </si>
  <si>
    <t xml:space="preserve">      其他缉私警察支出</t>
  </si>
  <si>
    <t>2041099</t>
  </si>
  <si>
    <t>其他缉私警察支出</t>
  </si>
  <si>
    <t>20499</t>
  </si>
  <si>
    <t>其他公共安全支出</t>
  </si>
  <si>
    <t>20501</t>
  </si>
  <si>
    <t>教育管理事务</t>
  </si>
  <si>
    <t>2050101</t>
  </si>
  <si>
    <t>2050102</t>
  </si>
  <si>
    <t>2050103</t>
  </si>
  <si>
    <t>2050199</t>
  </si>
  <si>
    <t>其他教育管理事务支出</t>
  </si>
  <si>
    <t>20502</t>
  </si>
  <si>
    <t>普通教育</t>
  </si>
  <si>
    <t>2050201</t>
  </si>
  <si>
    <t>学前教育</t>
  </si>
  <si>
    <t>2050202</t>
  </si>
  <si>
    <t>小学教育</t>
  </si>
  <si>
    <t>2050203</t>
  </si>
  <si>
    <t>初中教育</t>
  </si>
  <si>
    <t>2050204</t>
  </si>
  <si>
    <t>高中教育</t>
  </si>
  <si>
    <t xml:space="preserve">      高等教育</t>
  </si>
  <si>
    <t>2050205</t>
  </si>
  <si>
    <t>高等教育</t>
  </si>
  <si>
    <t xml:space="preserve">      化解农村义务教育债务支出</t>
  </si>
  <si>
    <t>2050206</t>
  </si>
  <si>
    <t>化解农村义务教育债务支出</t>
  </si>
  <si>
    <t xml:space="preserve">      化解普通高中债务支出</t>
  </si>
  <si>
    <t>2050207</t>
  </si>
  <si>
    <t>化解普通高中债务支出</t>
  </si>
  <si>
    <t>2050299</t>
  </si>
  <si>
    <t>其他普通教育支出</t>
  </si>
  <si>
    <t>20503</t>
  </si>
  <si>
    <t>职业教育</t>
  </si>
  <si>
    <t xml:space="preserve">      初等职业教育</t>
  </si>
  <si>
    <t>2050301</t>
  </si>
  <si>
    <t>初等职业教育</t>
  </si>
  <si>
    <t xml:space="preserve">      中专教育</t>
  </si>
  <si>
    <t>2050302</t>
  </si>
  <si>
    <t>中专教育</t>
  </si>
  <si>
    <t xml:space="preserve">      技校教育</t>
  </si>
  <si>
    <t>2050303</t>
  </si>
  <si>
    <t>技校教育</t>
  </si>
  <si>
    <t>2050304</t>
  </si>
  <si>
    <t>职业高中教育</t>
  </si>
  <si>
    <t>2050305</t>
  </si>
  <si>
    <t>高等职业教育</t>
  </si>
  <si>
    <t xml:space="preserve">      其他职业教育支出</t>
  </si>
  <si>
    <t>2050399</t>
  </si>
  <si>
    <t>其他职业教育支出</t>
  </si>
  <si>
    <t xml:space="preserve">    成人教育</t>
  </si>
  <si>
    <t>20504</t>
  </si>
  <si>
    <t>成人教育</t>
  </si>
  <si>
    <t xml:space="preserve">      成人初等教育</t>
  </si>
  <si>
    <t>2050401</t>
  </si>
  <si>
    <t>成人初等教育</t>
  </si>
  <si>
    <t xml:space="preserve">      成人中等教育</t>
  </si>
  <si>
    <t>2050402</t>
  </si>
  <si>
    <t>成人中等教育</t>
  </si>
  <si>
    <t xml:space="preserve">      成人高等教育</t>
  </si>
  <si>
    <t>2050403</t>
  </si>
  <si>
    <t>成人高等教育</t>
  </si>
  <si>
    <t xml:space="preserve">      成人广播电视教育</t>
  </si>
  <si>
    <t>2050404</t>
  </si>
  <si>
    <t>成人广播电视教育</t>
  </si>
  <si>
    <t xml:space="preserve">      其他成人教育支出</t>
  </si>
  <si>
    <t>2050499</t>
  </si>
  <si>
    <t>其他成人教育支出</t>
  </si>
  <si>
    <t xml:space="preserve">    广播电视教育</t>
  </si>
  <si>
    <t>20505</t>
  </si>
  <si>
    <t>广播电视教育</t>
  </si>
  <si>
    <t xml:space="preserve">      广播电视学校</t>
  </si>
  <si>
    <t>2050501</t>
  </si>
  <si>
    <t>广播电视学校</t>
  </si>
  <si>
    <t xml:space="preserve">      教育电视台</t>
  </si>
  <si>
    <t>2050502</t>
  </si>
  <si>
    <t>教育电视台</t>
  </si>
  <si>
    <t xml:space="preserve">      其他广播电视教育支出</t>
  </si>
  <si>
    <t>2050599</t>
  </si>
  <si>
    <t>其他广播电视教育支出</t>
  </si>
  <si>
    <t xml:space="preserve">    留学教育</t>
  </si>
  <si>
    <t>20506</t>
  </si>
  <si>
    <t>留学教育</t>
  </si>
  <si>
    <t xml:space="preserve">      出国留学教育</t>
  </si>
  <si>
    <t>2050601</t>
  </si>
  <si>
    <t>出国留学教育</t>
  </si>
  <si>
    <t xml:space="preserve">      来华留学教育</t>
  </si>
  <si>
    <t>2050602</t>
  </si>
  <si>
    <t>来华留学教育</t>
  </si>
  <si>
    <t xml:space="preserve">      其他留学教育支出</t>
  </si>
  <si>
    <t>2050699</t>
  </si>
  <si>
    <t>其他留学教育支出</t>
  </si>
  <si>
    <t>20507</t>
  </si>
  <si>
    <t>特殊教育</t>
  </si>
  <si>
    <t>2050701</t>
  </si>
  <si>
    <t>特殊学校教育</t>
  </si>
  <si>
    <t xml:space="preserve">      工读学校教育</t>
  </si>
  <si>
    <t>2050702</t>
  </si>
  <si>
    <t>工读学校教育</t>
  </si>
  <si>
    <t xml:space="preserve">      其他特殊教育支出</t>
  </si>
  <si>
    <t>2050799</t>
  </si>
  <si>
    <t>其他特殊教育支出</t>
  </si>
  <si>
    <t>20508</t>
  </si>
  <si>
    <t>教师进修及干部继续教育</t>
  </si>
  <si>
    <t>2050801</t>
  </si>
  <si>
    <t>教师进修</t>
  </si>
  <si>
    <t>2050802</t>
  </si>
  <si>
    <t>干部教育</t>
  </si>
  <si>
    <t xml:space="preserve">      培训支出</t>
  </si>
  <si>
    <t>2050803</t>
  </si>
  <si>
    <t>培训支出</t>
  </si>
  <si>
    <t xml:space="preserve">      退役士兵能力提升</t>
  </si>
  <si>
    <t>2050804</t>
  </si>
  <si>
    <t>退役士兵能力提升</t>
  </si>
  <si>
    <t xml:space="preserve">      其他进修及培训</t>
  </si>
  <si>
    <t>2050899</t>
  </si>
  <si>
    <t>其他教师进修及干部继续教育支出</t>
  </si>
  <si>
    <t>20509</t>
  </si>
  <si>
    <t>教育费附加安排的支出</t>
  </si>
  <si>
    <t>2050901</t>
  </si>
  <si>
    <t>农村中小学校舍建设</t>
  </si>
  <si>
    <t xml:space="preserve">      农村中小学教学设施</t>
  </si>
  <si>
    <t>2050902</t>
  </si>
  <si>
    <t>农村中小学教学设施</t>
  </si>
  <si>
    <t xml:space="preserve">      城市中小学校舍建设</t>
  </si>
  <si>
    <t>2050903</t>
  </si>
  <si>
    <t>城市中小学校舍建设</t>
  </si>
  <si>
    <t xml:space="preserve">      城市中小学教学设施</t>
  </si>
  <si>
    <t>2050904</t>
  </si>
  <si>
    <t>城市中小学教学设施</t>
  </si>
  <si>
    <t xml:space="preserve">      中等职业学校教学设施</t>
  </si>
  <si>
    <t>2050905</t>
  </si>
  <si>
    <t>中等职业学校教学设施</t>
  </si>
  <si>
    <t>2050999</t>
  </si>
  <si>
    <t>其他教育费附加安排的支出</t>
  </si>
  <si>
    <t xml:space="preserve">    其他教育支出</t>
  </si>
  <si>
    <t>20599</t>
  </si>
  <si>
    <t>其他教育支出</t>
  </si>
  <si>
    <t>20601</t>
  </si>
  <si>
    <t>科学技术管理事务</t>
  </si>
  <si>
    <t>2060101</t>
  </si>
  <si>
    <t>2060102</t>
  </si>
  <si>
    <t>2060103</t>
  </si>
  <si>
    <t xml:space="preserve">      其他科学技术管理事务支出</t>
  </si>
  <si>
    <t>2060199</t>
  </si>
  <si>
    <t>其他科学技术管理事务支出</t>
  </si>
  <si>
    <t xml:space="preserve">    基础研究</t>
  </si>
  <si>
    <t>20602</t>
  </si>
  <si>
    <t>基础研究</t>
  </si>
  <si>
    <t>2060201</t>
  </si>
  <si>
    <t>机构运行</t>
  </si>
  <si>
    <t xml:space="preserve">      重点基础研究规划</t>
  </si>
  <si>
    <t>2060202</t>
  </si>
  <si>
    <t>重点基础研究规划</t>
  </si>
  <si>
    <t xml:space="preserve">      自然科学基金</t>
  </si>
  <si>
    <t>2060203</t>
  </si>
  <si>
    <t>自然科学基金</t>
  </si>
  <si>
    <t xml:space="preserve">      重点实验室及相关设施</t>
  </si>
  <si>
    <t>2060204</t>
  </si>
  <si>
    <t>重点实验室及相关设施</t>
  </si>
  <si>
    <t xml:space="preserve">      重大科学工程</t>
  </si>
  <si>
    <t>2060205</t>
  </si>
  <si>
    <t>重大科学工程</t>
  </si>
  <si>
    <t xml:space="preserve">      专项基础科研</t>
  </si>
  <si>
    <t>2060206</t>
  </si>
  <si>
    <t>专项基础科研</t>
  </si>
  <si>
    <t xml:space="preserve">      专项技术基础</t>
  </si>
  <si>
    <t>2060207</t>
  </si>
  <si>
    <t>专项技术基础</t>
  </si>
  <si>
    <t xml:space="preserve">      其他基础研究支出</t>
  </si>
  <si>
    <t>2060299</t>
  </si>
  <si>
    <t>其他基础研究支出</t>
  </si>
  <si>
    <t xml:space="preserve">    应用研究</t>
  </si>
  <si>
    <t>20603</t>
  </si>
  <si>
    <t>应用研究</t>
  </si>
  <si>
    <t>2060301</t>
  </si>
  <si>
    <t xml:space="preserve">      社会公益研究</t>
  </si>
  <si>
    <t>2060302</t>
  </si>
  <si>
    <t>社会公益研究</t>
  </si>
  <si>
    <t xml:space="preserve">      高技术研究</t>
  </si>
  <si>
    <t>2060303</t>
  </si>
  <si>
    <t>高技术研究</t>
  </si>
  <si>
    <t xml:space="preserve">      专项科研试制</t>
  </si>
  <si>
    <t>2060304</t>
  </si>
  <si>
    <t>专项科研试制</t>
  </si>
  <si>
    <t xml:space="preserve">      其他应用研究支出</t>
  </si>
  <si>
    <t>2060399</t>
  </si>
  <si>
    <t>其他应用研究支出</t>
  </si>
  <si>
    <t>20604</t>
  </si>
  <si>
    <t>技术研究与开发</t>
  </si>
  <si>
    <t>2060401</t>
  </si>
  <si>
    <t>2060402</t>
  </si>
  <si>
    <t>应用技术研究与开发</t>
  </si>
  <si>
    <t xml:space="preserve">      产业技术研究与开发</t>
  </si>
  <si>
    <t>2060403</t>
  </si>
  <si>
    <t>产业技术研究与开发</t>
  </si>
  <si>
    <t xml:space="preserve">      科技成果转化与扩散</t>
  </si>
  <si>
    <t>2060404</t>
  </si>
  <si>
    <t>科技成果转化与扩散</t>
  </si>
  <si>
    <t xml:space="preserve">      其他技术研究与开发支出</t>
  </si>
  <si>
    <t>2060499</t>
  </si>
  <si>
    <t>其他技术研究与开发支出</t>
  </si>
  <si>
    <t xml:space="preserve">    科技条件与服务</t>
  </si>
  <si>
    <t>20605</t>
  </si>
  <si>
    <t>科技条件与服务</t>
  </si>
  <si>
    <t>2060501</t>
  </si>
  <si>
    <t xml:space="preserve">      技术创新服务体系</t>
  </si>
  <si>
    <t>2060502</t>
  </si>
  <si>
    <t>技术创新服务体系</t>
  </si>
  <si>
    <t xml:space="preserve">      科技条件专项</t>
  </si>
  <si>
    <t>2060503</t>
  </si>
  <si>
    <t>科技条件专项</t>
  </si>
  <si>
    <t xml:space="preserve">      其他科技条件与服务支出</t>
  </si>
  <si>
    <t>2060599</t>
  </si>
  <si>
    <t>其他科技条件与服务支出</t>
  </si>
  <si>
    <t xml:space="preserve">    社会科学</t>
  </si>
  <si>
    <t>20606</t>
  </si>
  <si>
    <t>社会科学</t>
  </si>
  <si>
    <t xml:space="preserve">      社会科学研究机构</t>
  </si>
  <si>
    <t>2060601</t>
  </si>
  <si>
    <t>社会科学研究机构</t>
  </si>
  <si>
    <t xml:space="preserve">      社会科学研究</t>
  </si>
  <si>
    <t>2060602</t>
  </si>
  <si>
    <t>社会科学研究</t>
  </si>
  <si>
    <t xml:space="preserve">      社科基金支出</t>
  </si>
  <si>
    <t>2060603</t>
  </si>
  <si>
    <t>社科基金支出</t>
  </si>
  <si>
    <t xml:space="preserve">      其他社会科学支出</t>
  </si>
  <si>
    <t>2060699</t>
  </si>
  <si>
    <t>其他社会科学支出</t>
  </si>
  <si>
    <t>20607</t>
  </si>
  <si>
    <t>科学技术普及</t>
  </si>
  <si>
    <t>2060701</t>
  </si>
  <si>
    <t>2060702</t>
  </si>
  <si>
    <t>科普活动</t>
  </si>
  <si>
    <t xml:space="preserve">      青少年科技活动</t>
  </si>
  <si>
    <t>2060703</t>
  </si>
  <si>
    <t>青少年科技活动</t>
  </si>
  <si>
    <t xml:space="preserve">      学术交流活动</t>
  </si>
  <si>
    <t>2060704</t>
  </si>
  <si>
    <t>学术交流活动</t>
  </si>
  <si>
    <t xml:space="preserve">      科技馆站</t>
  </si>
  <si>
    <t>2060705</t>
  </si>
  <si>
    <t>科技馆站</t>
  </si>
  <si>
    <t xml:space="preserve">      其他科学技术普及支出</t>
  </si>
  <si>
    <t>2060799</t>
  </si>
  <si>
    <t>其他科学技术普及支出</t>
  </si>
  <si>
    <t xml:space="preserve">    科技交流与合作</t>
  </si>
  <si>
    <t>20608</t>
  </si>
  <si>
    <t>科技交流与合作</t>
  </si>
  <si>
    <t xml:space="preserve">      国际交流与合作</t>
  </si>
  <si>
    <t>2060801</t>
  </si>
  <si>
    <t>国际交流与合作</t>
  </si>
  <si>
    <t xml:space="preserve">      重大科技合作项目</t>
  </si>
  <si>
    <t>2060802</t>
  </si>
  <si>
    <t>重大科技合作项目</t>
  </si>
  <si>
    <t xml:space="preserve">      其他科技交流与合作支出</t>
  </si>
  <si>
    <t>2060899</t>
  </si>
  <si>
    <t>其他科技交流与合作支出</t>
  </si>
  <si>
    <t xml:space="preserve">    科技重大专项</t>
  </si>
  <si>
    <t>20609</t>
  </si>
  <si>
    <t>科技重大专项</t>
  </si>
  <si>
    <t>20699</t>
  </si>
  <si>
    <t>其他科学技术支出</t>
  </si>
  <si>
    <t xml:space="preserve">      科技奖励</t>
  </si>
  <si>
    <t>2069901</t>
  </si>
  <si>
    <t>科技奖励</t>
  </si>
  <si>
    <t xml:space="preserve">      核应急</t>
  </si>
  <si>
    <t>2069902</t>
  </si>
  <si>
    <t>核应急</t>
  </si>
  <si>
    <t xml:space="preserve">      转制科研机构</t>
  </si>
  <si>
    <t>2069903</t>
  </si>
  <si>
    <t>转制科研机构</t>
  </si>
  <si>
    <t>2069999</t>
  </si>
  <si>
    <t>七、文化体育与传媒支出</t>
  </si>
  <si>
    <t xml:space="preserve">    文化</t>
  </si>
  <si>
    <t>20701</t>
  </si>
  <si>
    <t>文化</t>
  </si>
  <si>
    <t>2070101</t>
  </si>
  <si>
    <t>2070102</t>
  </si>
  <si>
    <t>2070103</t>
  </si>
  <si>
    <t>2070104</t>
  </si>
  <si>
    <t>图书馆</t>
  </si>
  <si>
    <t>2070105</t>
  </si>
  <si>
    <t>文化展示及纪念机构</t>
  </si>
  <si>
    <t xml:space="preserve">      艺术表演场所</t>
  </si>
  <si>
    <t>2070106</t>
  </si>
  <si>
    <t>艺术表演场所</t>
  </si>
  <si>
    <t>2070107</t>
  </si>
  <si>
    <t>艺术表演团体</t>
  </si>
  <si>
    <t xml:space="preserve">      文化活动</t>
  </si>
  <si>
    <t>2070108</t>
  </si>
  <si>
    <t>文化活动</t>
  </si>
  <si>
    <t>2070109</t>
  </si>
  <si>
    <t>群众文化</t>
  </si>
  <si>
    <t xml:space="preserve">      文化交流与合作</t>
  </si>
  <si>
    <t>2070110</t>
  </si>
  <si>
    <t>文化交流与合作</t>
  </si>
  <si>
    <t>2070111</t>
  </si>
  <si>
    <t>文化创作与保护</t>
  </si>
  <si>
    <t xml:space="preserve">      文化市场管理</t>
  </si>
  <si>
    <t>2070112</t>
  </si>
  <si>
    <t>文化市场管理</t>
  </si>
  <si>
    <t xml:space="preserve">      其他文化支出</t>
  </si>
  <si>
    <t>2070199</t>
  </si>
  <si>
    <t>其他文化支出</t>
  </si>
  <si>
    <t>20702</t>
  </si>
  <si>
    <t>文物</t>
  </si>
  <si>
    <t>2070201</t>
  </si>
  <si>
    <t>2070202</t>
  </si>
  <si>
    <t>2070203</t>
  </si>
  <si>
    <t>2070204</t>
  </si>
  <si>
    <t>文物保护</t>
  </si>
  <si>
    <t xml:space="preserve">      博物馆</t>
  </si>
  <si>
    <t>2070205</t>
  </si>
  <si>
    <t>博物馆</t>
  </si>
  <si>
    <t xml:space="preserve">      历史名城与古迹</t>
  </si>
  <si>
    <t>2070206</t>
  </si>
  <si>
    <t>历史名城与古迹</t>
  </si>
  <si>
    <t xml:space="preserve">      其他文物支出</t>
  </si>
  <si>
    <t>2070299</t>
  </si>
  <si>
    <t>其他文物支出</t>
  </si>
  <si>
    <t>20703</t>
  </si>
  <si>
    <t>体育</t>
  </si>
  <si>
    <t>2070301</t>
  </si>
  <si>
    <t>2070302</t>
  </si>
  <si>
    <t>2070303</t>
  </si>
  <si>
    <t xml:space="preserve">      运动项目管理</t>
  </si>
  <si>
    <t>2070304</t>
  </si>
  <si>
    <t>运动项目管理</t>
  </si>
  <si>
    <t>2070305</t>
  </si>
  <si>
    <t>体育竞赛</t>
  </si>
  <si>
    <t xml:space="preserve">      体育训练</t>
  </si>
  <si>
    <t>2070306</t>
  </si>
  <si>
    <t>体育训练</t>
  </si>
  <si>
    <t>2070307</t>
  </si>
  <si>
    <t>体育场馆</t>
  </si>
  <si>
    <t>2070308</t>
  </si>
  <si>
    <t>群众体育</t>
  </si>
  <si>
    <t xml:space="preserve">      体育交流与合作</t>
  </si>
  <si>
    <t>2070309</t>
  </si>
  <si>
    <t>体育交流与合作</t>
  </si>
  <si>
    <t xml:space="preserve">      其他体育支出</t>
  </si>
  <si>
    <t>2070399</t>
  </si>
  <si>
    <t>其他体育支出</t>
  </si>
  <si>
    <t xml:space="preserve">    广播影视</t>
  </si>
  <si>
    <t>20704</t>
  </si>
  <si>
    <t>广播影视</t>
  </si>
  <si>
    <t>2070401</t>
  </si>
  <si>
    <t>2070402</t>
  </si>
  <si>
    <t>2070403</t>
  </si>
  <si>
    <t>2070404</t>
  </si>
  <si>
    <t>广播</t>
  </si>
  <si>
    <t>2070405</t>
  </si>
  <si>
    <t>电视</t>
  </si>
  <si>
    <t>2070406</t>
  </si>
  <si>
    <t>电影</t>
  </si>
  <si>
    <t>2070499</t>
  </si>
  <si>
    <t>2070407</t>
  </si>
  <si>
    <t>广播电视监控</t>
  </si>
  <si>
    <t xml:space="preserve">      其他广播影视支出</t>
  </si>
  <si>
    <t>其他广播影视支出</t>
  </si>
  <si>
    <t xml:space="preserve">    新闻出版</t>
  </si>
  <si>
    <t>20705</t>
  </si>
  <si>
    <t>新闻出版</t>
  </si>
  <si>
    <t>2070501</t>
  </si>
  <si>
    <t>2070502</t>
  </si>
  <si>
    <t>2070503</t>
  </si>
  <si>
    <t xml:space="preserve">      新闻通讯</t>
  </si>
  <si>
    <t>2070504</t>
  </si>
  <si>
    <t>新闻通讯</t>
  </si>
  <si>
    <t xml:space="preserve">      出版发行</t>
  </si>
  <si>
    <t>2070505</t>
  </si>
  <si>
    <t>出版发行</t>
  </si>
  <si>
    <t xml:space="preserve">      版权管理</t>
  </si>
  <si>
    <t>2070506</t>
  </si>
  <si>
    <t>版权管理</t>
  </si>
  <si>
    <t xml:space="preserve">      出版市场管理</t>
  </si>
  <si>
    <t>2070507</t>
  </si>
  <si>
    <t>出版市场管理</t>
  </si>
  <si>
    <t xml:space="preserve">      其他新闻出版支出</t>
  </si>
  <si>
    <t>2070599</t>
  </si>
  <si>
    <t>其他新闻出版支出</t>
  </si>
  <si>
    <t xml:space="preserve">    其他文化体育与传媒支出</t>
  </si>
  <si>
    <t>20799</t>
  </si>
  <si>
    <t>其他文化体育与传媒支出</t>
  </si>
  <si>
    <t>2079902</t>
  </si>
  <si>
    <t>宣传文化发展专项支出</t>
  </si>
  <si>
    <t xml:space="preserve">      文化产业发展专项支出</t>
  </si>
  <si>
    <t>2079903</t>
  </si>
  <si>
    <t>文化产业发展专项支出</t>
  </si>
  <si>
    <t>2079999</t>
  </si>
  <si>
    <t>八、社会保障和就业</t>
  </si>
  <si>
    <t>20801</t>
  </si>
  <si>
    <t>人力资源和社会保障管理事务</t>
  </si>
  <si>
    <t>2080101</t>
  </si>
  <si>
    <t>2080102</t>
  </si>
  <si>
    <t>2080103</t>
  </si>
  <si>
    <t>2080104</t>
  </si>
  <si>
    <t>综合业务管理</t>
  </si>
  <si>
    <t xml:space="preserve">      劳动保障监察</t>
  </si>
  <si>
    <t>2080105</t>
  </si>
  <si>
    <t>劳动保障监察</t>
  </si>
  <si>
    <t xml:space="preserve">      就业管理事务</t>
  </si>
  <si>
    <t>2080106</t>
  </si>
  <si>
    <t>就业管理事务</t>
  </si>
  <si>
    <t>2080107</t>
  </si>
  <si>
    <t>社会保险业务管理事务</t>
  </si>
  <si>
    <t>2080108</t>
  </si>
  <si>
    <t>金保工程</t>
  </si>
  <si>
    <t>2080109</t>
  </si>
  <si>
    <t>社会保险经办机构</t>
  </si>
  <si>
    <t xml:space="preserve">      劳动关系和维权</t>
  </si>
  <si>
    <t>2080110</t>
  </si>
  <si>
    <t>劳动关系和维权</t>
  </si>
  <si>
    <t xml:space="preserve">      公共就业服务和职业技能鉴定机构</t>
  </si>
  <si>
    <t>2080111</t>
  </si>
  <si>
    <t>公共就业服务和职业技能鉴定机构</t>
  </si>
  <si>
    <t xml:space="preserve">      劳动人事争议调解仲裁</t>
  </si>
  <si>
    <t>2080112</t>
  </si>
  <si>
    <t>劳动人事争议调解仲裁</t>
  </si>
  <si>
    <t xml:space="preserve">      其他人力资源和社会保障管理事务支出</t>
  </si>
  <si>
    <t>2080199</t>
  </si>
  <si>
    <t>其他人力资源和社会保障管理事务支出</t>
  </si>
  <si>
    <t>20802</t>
  </si>
  <si>
    <t>民政管理事务</t>
  </si>
  <si>
    <t>2080201</t>
  </si>
  <si>
    <t>2080202</t>
  </si>
  <si>
    <t>2080203</t>
  </si>
  <si>
    <t>2080204</t>
  </si>
  <si>
    <t>拥军优属</t>
  </si>
  <si>
    <t xml:space="preserve">      老龄事务</t>
  </si>
  <si>
    <t>2080205</t>
  </si>
  <si>
    <t>老龄事务</t>
  </si>
  <si>
    <t xml:space="preserve">      民间组织管理</t>
  </si>
  <si>
    <t>2080206</t>
  </si>
  <si>
    <t>民间组织管理</t>
  </si>
  <si>
    <t>2080207</t>
  </si>
  <si>
    <t>行政区划和地名管理</t>
  </si>
  <si>
    <t>2080208</t>
  </si>
  <si>
    <t>基层政权和社区建设</t>
  </si>
  <si>
    <t xml:space="preserve">      部队供应</t>
  </si>
  <si>
    <t>2080209</t>
  </si>
  <si>
    <t>部队供应</t>
  </si>
  <si>
    <t>2080299</t>
  </si>
  <si>
    <t>其他民政管理事务支出</t>
  </si>
  <si>
    <t xml:space="preserve">    财政对社会保险基金的补助</t>
  </si>
  <si>
    <t>20803</t>
  </si>
  <si>
    <t>财政对社会保险基金的补助</t>
  </si>
  <si>
    <t xml:space="preserve">      财政对基本养老保险基金的补助</t>
  </si>
  <si>
    <t>2080301</t>
  </si>
  <si>
    <t>财政对基本养老保险基金的补助</t>
  </si>
  <si>
    <t>2080302</t>
  </si>
  <si>
    <t>财政对失业保险基金的补助</t>
  </si>
  <si>
    <t xml:space="preserve">      财政对基本医疗保险基金的补助</t>
  </si>
  <si>
    <t>2080303</t>
  </si>
  <si>
    <t>财政对基本医疗保险基金的补助</t>
  </si>
  <si>
    <t>2080304</t>
  </si>
  <si>
    <t>财政对工伤保险基金的补助</t>
  </si>
  <si>
    <t>2080305</t>
  </si>
  <si>
    <t>财政对生育保险基金的补助</t>
  </si>
  <si>
    <t>2080308</t>
  </si>
  <si>
    <t>财政对城乡居民社会养老保险基金的补助</t>
  </si>
  <si>
    <t xml:space="preserve">      财政对其他社会保险基金的补助</t>
  </si>
  <si>
    <t>2080399</t>
  </si>
  <si>
    <t>财政对其他社会保险基金的补助</t>
  </si>
  <si>
    <t xml:space="preserve">    </t>
  </si>
  <si>
    <t>20899</t>
  </si>
  <si>
    <t>20804</t>
  </si>
  <si>
    <t>补充全国社会保障基金</t>
  </si>
  <si>
    <t>20805</t>
  </si>
  <si>
    <t>行政事业单位离退休</t>
  </si>
  <si>
    <t>2080501</t>
  </si>
  <si>
    <t>归口管理的行政单位离退休</t>
  </si>
  <si>
    <t>2080502</t>
  </si>
  <si>
    <t>事业单位离退休</t>
  </si>
  <si>
    <t xml:space="preserve">      离退休人员管理机构</t>
  </si>
  <si>
    <t>2080503</t>
  </si>
  <si>
    <t>离退休人员管理机构</t>
  </si>
  <si>
    <t xml:space="preserve">      未归口管理的行政单位离退休</t>
  </si>
  <si>
    <t>2080504</t>
  </si>
  <si>
    <t>未归口管理的行政单位离退休</t>
  </si>
  <si>
    <t>2080599</t>
  </si>
  <si>
    <t>其他行政事业单位离退休支出</t>
  </si>
  <si>
    <t xml:space="preserve">    企业改革补助</t>
  </si>
  <si>
    <t>20806</t>
  </si>
  <si>
    <t>企业改革补助</t>
  </si>
  <si>
    <t xml:space="preserve">      企业关闭破产补助</t>
  </si>
  <si>
    <t>2080601</t>
  </si>
  <si>
    <t>企业关闭破产补助</t>
  </si>
  <si>
    <t xml:space="preserve">      厂办大集体改革补助</t>
  </si>
  <si>
    <t>2080602</t>
  </si>
  <si>
    <t>厂办大集体改革补助</t>
  </si>
  <si>
    <t xml:space="preserve">      其他企业改革发展补助</t>
  </si>
  <si>
    <t>2080699</t>
  </si>
  <si>
    <t>其他企业改革发展补助</t>
  </si>
  <si>
    <t>20807</t>
  </si>
  <si>
    <t>就业补助</t>
  </si>
  <si>
    <t xml:space="preserve">      扶持公共就业服务</t>
  </si>
  <si>
    <t>2080701</t>
  </si>
  <si>
    <t>扶持公共就业服务</t>
  </si>
  <si>
    <t>2080702</t>
  </si>
  <si>
    <t>职业培训补贴</t>
  </si>
  <si>
    <t xml:space="preserve">      职业介绍补贴</t>
  </si>
  <si>
    <t>2080703</t>
  </si>
  <si>
    <t>职业介绍补贴</t>
  </si>
  <si>
    <t>2080704</t>
  </si>
  <si>
    <t>社会保险补贴</t>
  </si>
  <si>
    <t>2080705</t>
  </si>
  <si>
    <t>公益性岗位补贴</t>
  </si>
  <si>
    <t xml:space="preserve">      小额担保贷款贴息</t>
  </si>
  <si>
    <t>2080706</t>
  </si>
  <si>
    <t>小额担保贷款贴息</t>
  </si>
  <si>
    <t xml:space="preserve">      补充小额贷款担保基金</t>
  </si>
  <si>
    <t>2080707</t>
  </si>
  <si>
    <t>补充小额贷款担保基金</t>
  </si>
  <si>
    <t>2080709</t>
  </si>
  <si>
    <t>职业技能鉴定补贴</t>
  </si>
  <si>
    <t xml:space="preserve">      特定就业政策支出</t>
  </si>
  <si>
    <t>2080710</t>
  </si>
  <si>
    <t>特定就业政策支出</t>
  </si>
  <si>
    <t>2080711</t>
  </si>
  <si>
    <t>就业见习补贴</t>
  </si>
  <si>
    <t xml:space="preserve">      高技能人才培养补助</t>
  </si>
  <si>
    <t>2080712</t>
  </si>
  <si>
    <t>高技能人才培养补助</t>
  </si>
  <si>
    <t xml:space="preserve">      求职补贴</t>
  </si>
  <si>
    <t>2080713</t>
  </si>
  <si>
    <t>求职补贴</t>
  </si>
  <si>
    <t>2080799</t>
  </si>
  <si>
    <t>其他就业补助支出</t>
  </si>
  <si>
    <t>20808</t>
  </si>
  <si>
    <t>抚恤</t>
  </si>
  <si>
    <t>2080801</t>
  </si>
  <si>
    <t>死亡抚恤</t>
  </si>
  <si>
    <t>2080802</t>
  </si>
  <si>
    <t>伤残抚恤</t>
  </si>
  <si>
    <t>2080803</t>
  </si>
  <si>
    <t>在乡复员、退伍军人生活补助</t>
  </si>
  <si>
    <t>2080804</t>
  </si>
  <si>
    <t>优抚事业单位</t>
  </si>
  <si>
    <t>2080805</t>
  </si>
  <si>
    <t>义务兵优待</t>
  </si>
  <si>
    <t>2080806</t>
  </si>
  <si>
    <t>农村籍退役士兵老年生活补助</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</si>
  <si>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</si>
  <si>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</si>
  <si>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</si>
  <si>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</si>
  <si>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</si>
  <si>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</si>
  <si>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</si>
  <si>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</si>
  <si>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</si>
  <si>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</si>
  <si>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</si>
  <si>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退役士兵教育培训</t>
  </si>
  <si>
    <t>2080999</t>
  </si>
  <si>
    <t>其他退役安置支出</t>
  </si>
  <si>
    <t>20810</t>
  </si>
  <si>
    <t>社会福利</t>
  </si>
  <si>
    <t>2081001</t>
  </si>
  <si>
    <t>儿童福利</t>
  </si>
  <si>
    <t>2081002</t>
  </si>
  <si>
    <t>老年福利</t>
  </si>
  <si>
    <t xml:space="preserve">      假肢矫形</t>
  </si>
  <si>
    <t>2081003</t>
  </si>
  <si>
    <t>假肢矫形</t>
  </si>
  <si>
    <t>2081004</t>
  </si>
  <si>
    <t>殡葬</t>
  </si>
  <si>
    <t xml:space="preserve">      社会福利事业单位</t>
  </si>
  <si>
    <t>2081005</t>
  </si>
  <si>
    <t>社会福利事业单位</t>
  </si>
  <si>
    <t>2081099</t>
  </si>
  <si>
    <t>其他社会福利支出</t>
  </si>
  <si>
    <t>20811</t>
  </si>
  <si>
    <t>残疾人事业</t>
  </si>
  <si>
    <t>2081101</t>
  </si>
  <si>
    <t>2081102</t>
  </si>
  <si>
    <t>2081103</t>
  </si>
  <si>
    <t>2081104</t>
  </si>
  <si>
    <t>残疾人康复</t>
  </si>
  <si>
    <t>2081105</t>
  </si>
  <si>
    <t>残疾人就业和扶贫</t>
  </si>
  <si>
    <t>2081106</t>
  </si>
  <si>
    <t>残疾人体育</t>
  </si>
  <si>
    <t>2081199</t>
  </si>
  <si>
    <t>其他残疾人事业支出</t>
  </si>
  <si>
    <t>2081901</t>
  </si>
  <si>
    <t>20812</t>
  </si>
  <si>
    <t>城市居民最低生活保障</t>
  </si>
  <si>
    <t>2081201</t>
  </si>
  <si>
    <t>城市居民最低生活保障金支出</t>
  </si>
  <si>
    <t>2081202</t>
  </si>
  <si>
    <t>城市居民最低生活保障对象临时补助</t>
  </si>
  <si>
    <r>
      <rPr>
        <sz val="11"/>
        <rFont val="宋体"/>
        <charset val="134"/>
      </rPr>
      <t>208</t>
    </r>
    <r>
      <rPr>
        <sz val="11"/>
        <rFont val="宋体"/>
        <charset val="134"/>
      </rPr>
      <t>2501</t>
    </r>
  </si>
  <si>
    <t>20813</t>
  </si>
  <si>
    <t>其他城镇社会救济</t>
  </si>
  <si>
    <t>2081301</t>
  </si>
  <si>
    <t>流浪乞讨人员救助</t>
  </si>
  <si>
    <t>2081399</t>
  </si>
  <si>
    <t>其他城镇社会救济支出</t>
  </si>
  <si>
    <t xml:space="preserve">    自然灾害生活救助</t>
  </si>
  <si>
    <t>20815</t>
  </si>
  <si>
    <t>自然灾害生活救助</t>
  </si>
  <si>
    <t>2081501</t>
  </si>
  <si>
    <t>中央自然灾害生活补助</t>
  </si>
  <si>
    <t>2081502</t>
  </si>
  <si>
    <t xml:space="preserve">      自然灾害灾后重建补助</t>
  </si>
  <si>
    <t>2081503</t>
  </si>
  <si>
    <t>自然灾害灾后重建补助</t>
  </si>
  <si>
    <t xml:space="preserve">      其他自然灾害生活救助支出</t>
  </si>
  <si>
    <t>2081599</t>
  </si>
  <si>
    <t>其他自然灾害生活救助支出</t>
  </si>
  <si>
    <t>20816</t>
  </si>
  <si>
    <t>红十字事业</t>
  </si>
  <si>
    <t>2081601</t>
  </si>
  <si>
    <t>2081602</t>
  </si>
  <si>
    <t>2081603</t>
  </si>
  <si>
    <t xml:space="preserve">      其他红十字事业支出</t>
  </si>
  <si>
    <t>2081699</t>
  </si>
  <si>
    <t>其他红十字事业支出</t>
  </si>
  <si>
    <r>
      <rPr>
        <sz val="11"/>
        <rFont val="宋体"/>
        <charset val="134"/>
      </rPr>
      <t>208</t>
    </r>
    <r>
      <rPr>
        <sz val="11"/>
        <rFont val="宋体"/>
        <charset val="134"/>
      </rPr>
      <t>1902</t>
    </r>
  </si>
  <si>
    <t>20817</t>
  </si>
  <si>
    <t>农村最低生活保障</t>
  </si>
  <si>
    <t>2081701</t>
  </si>
  <si>
    <t>农村最低生活保障金支出</t>
  </si>
  <si>
    <t>2081702</t>
  </si>
  <si>
    <t>农村最低生活保障对象临时补助</t>
  </si>
  <si>
    <r>
      <rPr>
        <sz val="11"/>
        <rFont val="宋体"/>
        <charset val="134"/>
      </rPr>
      <t>208</t>
    </r>
    <r>
      <rPr>
        <sz val="11"/>
        <rFont val="宋体"/>
        <charset val="134"/>
      </rPr>
      <t>2502</t>
    </r>
  </si>
  <si>
    <t>20818</t>
  </si>
  <si>
    <t>其他农村社会救济</t>
  </si>
  <si>
    <t>2081801</t>
  </si>
  <si>
    <t>五保供养</t>
  </si>
  <si>
    <t>2081899</t>
  </si>
  <si>
    <t>其他农村社会救济支出</t>
  </si>
  <si>
    <r>
      <rPr>
        <sz val="11"/>
        <rFont val="宋体"/>
        <charset val="134"/>
      </rPr>
      <t>2081</t>
    </r>
    <r>
      <rPr>
        <sz val="11"/>
        <rFont val="宋体"/>
        <charset val="134"/>
      </rPr>
      <t>9</t>
    </r>
  </si>
  <si>
    <t>20819</t>
  </si>
  <si>
    <t>最低生活保障</t>
  </si>
  <si>
    <r>
      <rPr>
        <sz val="11"/>
        <rFont val="宋体"/>
        <charset val="134"/>
      </rPr>
      <t>2081</t>
    </r>
    <r>
      <rPr>
        <sz val="11"/>
        <rFont val="宋体"/>
        <charset val="134"/>
      </rPr>
      <t>9</t>
    </r>
    <r>
      <rPr>
        <sz val="11"/>
        <rFont val="宋体"/>
        <charset val="134"/>
      </rPr>
      <t>01</t>
    </r>
  </si>
  <si>
    <t>城市最低生活保障金支出</t>
  </si>
  <si>
    <r>
      <rPr>
        <sz val="11"/>
        <rFont val="宋体"/>
        <charset val="134"/>
      </rPr>
      <t>2081</t>
    </r>
    <r>
      <rPr>
        <sz val="11"/>
        <rFont val="宋体"/>
        <charset val="134"/>
      </rPr>
      <t>9</t>
    </r>
    <r>
      <rPr>
        <sz val="11"/>
        <rFont val="宋体"/>
        <charset val="134"/>
      </rPr>
      <t>02</t>
    </r>
  </si>
  <si>
    <t>2081902</t>
  </si>
  <si>
    <r>
      <rPr>
        <sz val="11"/>
        <rFont val="宋体"/>
        <charset val="134"/>
      </rPr>
      <t>208</t>
    </r>
    <r>
      <rPr>
        <sz val="11"/>
        <rFont val="宋体"/>
        <charset val="134"/>
      </rPr>
      <t>20</t>
    </r>
  </si>
  <si>
    <t>20820</t>
  </si>
  <si>
    <t>临时救助</t>
  </si>
  <si>
    <r>
      <rPr>
        <sz val="11"/>
        <rFont val="宋体"/>
        <charset val="134"/>
      </rPr>
      <t>208</t>
    </r>
    <r>
      <rPr>
        <sz val="11"/>
        <rFont val="宋体"/>
        <charset val="134"/>
      </rPr>
      <t>20</t>
    </r>
    <r>
      <rPr>
        <sz val="11"/>
        <rFont val="宋体"/>
        <charset val="134"/>
      </rPr>
      <t>01</t>
    </r>
  </si>
  <si>
    <t>2082001</t>
  </si>
  <si>
    <t>临时救助支出</t>
  </si>
  <si>
    <r>
      <rPr>
        <sz val="11"/>
        <rFont val="宋体"/>
        <charset val="134"/>
      </rPr>
      <t>208</t>
    </r>
    <r>
      <rPr>
        <sz val="11"/>
        <rFont val="宋体"/>
        <charset val="134"/>
      </rPr>
      <t>20</t>
    </r>
    <r>
      <rPr>
        <sz val="11"/>
        <rFont val="宋体"/>
        <charset val="134"/>
      </rPr>
      <t>02</t>
    </r>
  </si>
  <si>
    <t>2082002</t>
  </si>
  <si>
    <t>流浪乞讨人员救助支出</t>
  </si>
  <si>
    <t xml:space="preserve">    特困人员供养</t>
  </si>
  <si>
    <r>
      <rPr>
        <sz val="11"/>
        <rFont val="宋体"/>
        <charset val="134"/>
      </rPr>
      <t>208</t>
    </r>
    <r>
      <rPr>
        <sz val="11"/>
        <rFont val="宋体"/>
        <charset val="134"/>
      </rPr>
      <t>21</t>
    </r>
  </si>
  <si>
    <t>20821</t>
  </si>
  <si>
    <t>特困人员供养</t>
  </si>
  <si>
    <t xml:space="preserve">      城市特困人员供养支出</t>
  </si>
  <si>
    <r>
      <rPr>
        <sz val="11"/>
        <rFont val="宋体"/>
        <charset val="134"/>
      </rPr>
      <t>208</t>
    </r>
    <r>
      <rPr>
        <sz val="11"/>
        <rFont val="宋体"/>
        <charset val="134"/>
      </rPr>
      <t>21</t>
    </r>
    <r>
      <rPr>
        <sz val="11"/>
        <rFont val="宋体"/>
        <charset val="134"/>
      </rPr>
      <t>01</t>
    </r>
  </si>
  <si>
    <t>2082101</t>
  </si>
  <si>
    <t>城市特困人员供养支出</t>
  </si>
  <si>
    <t xml:space="preserve">      农村五保供养支出</t>
  </si>
  <si>
    <r>
      <rPr>
        <sz val="11"/>
        <rFont val="宋体"/>
        <charset val="134"/>
      </rPr>
      <t>208</t>
    </r>
    <r>
      <rPr>
        <sz val="11"/>
        <rFont val="宋体"/>
        <charset val="134"/>
      </rPr>
      <t>21</t>
    </r>
    <r>
      <rPr>
        <sz val="11"/>
        <rFont val="宋体"/>
        <charset val="134"/>
      </rPr>
      <t>02</t>
    </r>
  </si>
  <si>
    <t>2082102</t>
  </si>
  <si>
    <t>农村五保供养支出</t>
  </si>
  <si>
    <t xml:space="preserve">    补充道路交通事故社会救助基金</t>
  </si>
  <si>
    <t>20824</t>
  </si>
  <si>
    <t>补充道路交通事故社会救助基金</t>
  </si>
  <si>
    <t xml:space="preserve">      交强险营业税补助基金支出</t>
  </si>
  <si>
    <t>2082401</t>
  </si>
  <si>
    <t>交强险营业税补助基金支出</t>
  </si>
  <si>
    <t xml:space="preserve">      交强险罚款收入补助基金支出</t>
  </si>
  <si>
    <t>2082402</t>
  </si>
  <si>
    <t>交强险罚款收入补助基金支出</t>
  </si>
  <si>
    <r>
      <rPr>
        <sz val="11"/>
        <rFont val="宋体"/>
        <charset val="134"/>
      </rPr>
      <t>2082</t>
    </r>
    <r>
      <rPr>
        <sz val="11"/>
        <rFont val="宋体"/>
        <charset val="134"/>
      </rPr>
      <t>5</t>
    </r>
  </si>
  <si>
    <t>20825</t>
  </si>
  <si>
    <t>其他生活救助</t>
  </si>
  <si>
    <t xml:space="preserve">      其他城市生活救助</t>
  </si>
  <si>
    <r>
      <rPr>
        <sz val="11"/>
        <rFont val="宋体"/>
        <charset val="134"/>
      </rPr>
      <t>2082</t>
    </r>
    <r>
      <rPr>
        <sz val="11"/>
        <rFont val="宋体"/>
        <charset val="134"/>
      </rPr>
      <t>5</t>
    </r>
    <r>
      <rPr>
        <sz val="11"/>
        <rFont val="宋体"/>
        <charset val="134"/>
      </rPr>
      <t>01</t>
    </r>
  </si>
  <si>
    <t>2082501</t>
  </si>
  <si>
    <t>其他城市生活救助</t>
  </si>
  <si>
    <r>
      <rPr>
        <sz val="11"/>
        <rFont val="宋体"/>
        <charset val="134"/>
      </rPr>
      <t>2082</t>
    </r>
    <r>
      <rPr>
        <sz val="11"/>
        <rFont val="宋体"/>
        <charset val="134"/>
      </rPr>
      <t>5</t>
    </r>
    <r>
      <rPr>
        <sz val="11"/>
        <rFont val="宋体"/>
        <charset val="134"/>
      </rPr>
      <t>02</t>
    </r>
  </si>
  <si>
    <t>2082502</t>
  </si>
  <si>
    <t>其他农村生活救助</t>
  </si>
  <si>
    <t>其他社会保障和就业支出</t>
  </si>
  <si>
    <r>
      <rPr>
        <sz val="11"/>
        <rFont val="宋体"/>
        <charset val="134"/>
      </rPr>
      <t>20899</t>
    </r>
    <r>
      <rPr>
        <sz val="11"/>
        <rFont val="宋体"/>
        <charset val="134"/>
      </rPr>
      <t>01</t>
    </r>
  </si>
  <si>
    <t>2089901</t>
  </si>
  <si>
    <t>九、医疗卫生与计划生育支出</t>
  </si>
  <si>
    <t xml:space="preserve">    医疗卫生与计划生育管理事务</t>
  </si>
  <si>
    <t>21001</t>
  </si>
  <si>
    <t>医疗卫生管理事务</t>
  </si>
  <si>
    <t>2100101</t>
  </si>
  <si>
    <t>2100102</t>
  </si>
  <si>
    <t>2100103</t>
  </si>
  <si>
    <t xml:space="preserve">      其他医疗卫生与计划生育管理事务支出</t>
  </si>
  <si>
    <t>2100199</t>
  </si>
  <si>
    <t>其他医疗卫生管理事务支出</t>
  </si>
  <si>
    <t>21002</t>
  </si>
  <si>
    <t>公立医院</t>
  </si>
  <si>
    <t>2100201</t>
  </si>
  <si>
    <t>综合医院</t>
  </si>
  <si>
    <t xml:space="preserve">      中医（民族）医院</t>
  </si>
  <si>
    <t>2100202</t>
  </si>
  <si>
    <t>中医（民族）医院</t>
  </si>
  <si>
    <t xml:space="preserve">      传染病医院</t>
  </si>
  <si>
    <t>2100203</t>
  </si>
  <si>
    <t>传染病医院</t>
  </si>
  <si>
    <t xml:space="preserve">      职业病防治医院</t>
  </si>
  <si>
    <t>2100204</t>
  </si>
  <si>
    <t>职业病防治医院</t>
  </si>
  <si>
    <t xml:space="preserve">      精神病医院</t>
  </si>
  <si>
    <t>2100205</t>
  </si>
  <si>
    <t>精神病医院</t>
  </si>
  <si>
    <t xml:space="preserve">      妇产医院</t>
  </si>
  <si>
    <t>2100206</t>
  </si>
  <si>
    <t>妇产医院</t>
  </si>
  <si>
    <t xml:space="preserve">      儿童医院</t>
  </si>
  <si>
    <t>2100207</t>
  </si>
  <si>
    <t>儿童医院</t>
  </si>
  <si>
    <t xml:space="preserve">      其他专科医院</t>
  </si>
  <si>
    <t>2100208</t>
  </si>
  <si>
    <t>其他专科医院</t>
  </si>
  <si>
    <t xml:space="preserve">      福利医院</t>
  </si>
  <si>
    <t>2100209</t>
  </si>
  <si>
    <t>福利医院</t>
  </si>
  <si>
    <t xml:space="preserve">      行业医院</t>
  </si>
  <si>
    <t>2100210</t>
  </si>
  <si>
    <t>行业医院</t>
  </si>
  <si>
    <t xml:space="preserve">      处理医疗欠费</t>
  </si>
  <si>
    <t>2100211</t>
  </si>
  <si>
    <t>处理医疗欠费</t>
  </si>
  <si>
    <t>2100299</t>
  </si>
  <si>
    <t>其他公立医院支出</t>
  </si>
  <si>
    <t>21003</t>
  </si>
  <si>
    <t>基层医疗卫生机构</t>
  </si>
  <si>
    <t xml:space="preserve">      城市社区卫生机构</t>
  </si>
  <si>
    <t>2100301</t>
  </si>
  <si>
    <t>城市社区卫生机构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</si>
  <si>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</si>
  <si>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</si>
  <si>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</si>
  <si>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</si>
  <si>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</si>
  <si>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</si>
  <si>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</si>
  <si>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</si>
  <si>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</si>
  <si>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</si>
  <si>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</si>
  <si>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</si>
  <si>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 xml:space="preserve">      精神卫生机构</t>
  </si>
  <si>
    <t>2100404</t>
  </si>
  <si>
    <t>精神卫生机构</t>
  </si>
  <si>
    <t xml:space="preserve">      应急救治机构</t>
  </si>
  <si>
    <t>2100405</t>
  </si>
  <si>
    <t>应急救治机构</t>
  </si>
  <si>
    <t xml:space="preserve">      采供血机构</t>
  </si>
  <si>
    <t>2100406</t>
  </si>
  <si>
    <t>采供血机构</t>
  </si>
  <si>
    <t xml:space="preserve">      其他专业公共卫生机构</t>
  </si>
  <si>
    <t>2100407</t>
  </si>
  <si>
    <t>其他专业公共卫生机构</t>
  </si>
  <si>
    <t>2100408</t>
  </si>
  <si>
    <t>基本公共卫生服务</t>
  </si>
  <si>
    <t>2100409</t>
  </si>
  <si>
    <t>重大公共卫生专项</t>
  </si>
  <si>
    <t xml:space="preserve">      突发公共卫生事件应急处理</t>
  </si>
  <si>
    <t>2100410</t>
  </si>
  <si>
    <t>突发公共卫生事件应急处理</t>
  </si>
  <si>
    <t>2100499</t>
  </si>
  <si>
    <t>其他公共卫生支出</t>
  </si>
  <si>
    <t xml:space="preserve">    医疗保障</t>
  </si>
  <si>
    <t>21005</t>
  </si>
  <si>
    <t>医疗保障</t>
  </si>
  <si>
    <t>2100501</t>
  </si>
  <si>
    <t>行政单位医疗</t>
  </si>
  <si>
    <t>2100502</t>
  </si>
  <si>
    <t>事业单位医疗</t>
  </si>
  <si>
    <t>2100503</t>
  </si>
  <si>
    <t>公务员医疗补助</t>
  </si>
  <si>
    <t>2100504</t>
  </si>
  <si>
    <t>优抚对象医疗补助</t>
  </si>
  <si>
    <t xml:space="preserve">      新型农村合作医疗</t>
  </si>
  <si>
    <t>2100506</t>
  </si>
  <si>
    <t>新型农村合作医疗</t>
  </si>
  <si>
    <t xml:space="preserve">      城镇居民基本医疗保险</t>
  </si>
  <si>
    <t>2100508</t>
  </si>
  <si>
    <t>城镇居民基本医疗保险</t>
  </si>
  <si>
    <t>2100509</t>
  </si>
  <si>
    <t>城乡医疗救助</t>
  </si>
  <si>
    <t>2100510</t>
  </si>
  <si>
    <t>疾病应急救助</t>
  </si>
  <si>
    <t xml:space="preserve">      其他医疗保障支出</t>
  </si>
  <si>
    <t>2100599</t>
  </si>
  <si>
    <t>其他医疗保障支出</t>
  </si>
  <si>
    <t>21006</t>
  </si>
  <si>
    <t>中医药</t>
  </si>
  <si>
    <t>2100601</t>
  </si>
  <si>
    <t>中医（民族医）药专项</t>
  </si>
  <si>
    <t xml:space="preserve">      其他中医药支出</t>
  </si>
  <si>
    <t>2100699</t>
  </si>
  <si>
    <t>其他中医药支出</t>
  </si>
  <si>
    <r>
      <rPr>
        <sz val="11"/>
        <rFont val="宋体"/>
        <charset val="134"/>
      </rPr>
      <t>210</t>
    </r>
    <r>
      <rPr>
        <sz val="11"/>
        <rFont val="宋体"/>
        <charset val="134"/>
      </rPr>
      <t>07</t>
    </r>
  </si>
  <si>
    <t>21007</t>
  </si>
  <si>
    <t>计划生育事务</t>
  </si>
  <si>
    <r>
      <rPr>
        <sz val="11"/>
        <rFont val="宋体"/>
        <charset val="134"/>
      </rPr>
      <t>210</t>
    </r>
    <r>
      <rPr>
        <sz val="11"/>
        <rFont val="宋体"/>
        <charset val="134"/>
      </rPr>
      <t>0716</t>
    </r>
  </si>
  <si>
    <t>2100701</t>
  </si>
  <si>
    <r>
      <rPr>
        <sz val="11"/>
        <rFont val="宋体"/>
        <charset val="134"/>
      </rPr>
      <t>210</t>
    </r>
    <r>
      <rPr>
        <sz val="11"/>
        <rFont val="宋体"/>
        <charset val="134"/>
      </rPr>
      <t>0717</t>
    </r>
  </si>
  <si>
    <t>2100702</t>
  </si>
  <si>
    <t>2100703</t>
  </si>
  <si>
    <t>2100704</t>
  </si>
  <si>
    <t>2100705</t>
  </si>
  <si>
    <t>2100706</t>
  </si>
  <si>
    <t>2100707</t>
  </si>
  <si>
    <t>2100708</t>
  </si>
  <si>
    <t>2100709</t>
  </si>
  <si>
    <t>2100710</t>
  </si>
  <si>
    <t>2100711</t>
  </si>
  <si>
    <t>2100712</t>
  </si>
  <si>
    <t>2100713</t>
  </si>
  <si>
    <t>2100714</t>
  </si>
  <si>
    <t>2100715</t>
  </si>
  <si>
    <r>
      <rPr>
        <sz val="11"/>
        <rFont val="宋体"/>
        <charset val="134"/>
      </rPr>
      <t>210</t>
    </r>
    <r>
      <rPr>
        <sz val="11"/>
        <rFont val="宋体"/>
        <charset val="134"/>
      </rPr>
      <t>0799</t>
    </r>
  </si>
  <si>
    <t>2100799</t>
  </si>
  <si>
    <t>其他计划生育事务支出</t>
  </si>
  <si>
    <t xml:space="preserve">    食品和药品监督管理事务</t>
  </si>
  <si>
    <t>21010</t>
  </si>
  <si>
    <t>食品和药品监督管理事务</t>
  </si>
  <si>
    <t>2101001</t>
  </si>
  <si>
    <t>2101002</t>
  </si>
  <si>
    <t>2101003</t>
  </si>
  <si>
    <t xml:space="preserve">      药品事务</t>
  </si>
  <si>
    <t>2101012</t>
  </si>
  <si>
    <t>药品事务</t>
  </si>
  <si>
    <t xml:space="preserve">      化妆品事务</t>
  </si>
  <si>
    <t>2101014</t>
  </si>
  <si>
    <t>化妆品事务</t>
  </si>
  <si>
    <t xml:space="preserve">      医疗器械事务</t>
  </si>
  <si>
    <t>2101015</t>
  </si>
  <si>
    <t>医疗器械事务</t>
  </si>
  <si>
    <t xml:space="preserve">      食品安全事务</t>
  </si>
  <si>
    <t>2101016</t>
  </si>
  <si>
    <t>食品安全事务</t>
  </si>
  <si>
    <t>2101050</t>
  </si>
  <si>
    <t xml:space="preserve">      其他食品和药品监督管理事务支出</t>
  </si>
  <si>
    <t>2101099</t>
  </si>
  <si>
    <t>其他食品和药品监督管理事务支出</t>
  </si>
  <si>
    <t xml:space="preserve">    其他医疗卫生与计划生育支出</t>
  </si>
  <si>
    <t>21099</t>
  </si>
  <si>
    <t>其他医疗卫生支出</t>
  </si>
  <si>
    <t xml:space="preserve">      其他医疗卫生与计划生育支出</t>
  </si>
  <si>
    <r>
      <rPr>
        <sz val="11"/>
        <rFont val="宋体"/>
        <charset val="134"/>
      </rPr>
      <t>21099</t>
    </r>
    <r>
      <rPr>
        <sz val="11"/>
        <rFont val="宋体"/>
        <charset val="134"/>
      </rPr>
      <t>01</t>
    </r>
  </si>
  <si>
    <t>2109901</t>
  </si>
  <si>
    <t>21101</t>
  </si>
  <si>
    <t>环境保护管理事务</t>
  </si>
  <si>
    <t>2110101</t>
  </si>
  <si>
    <t>2110102</t>
  </si>
  <si>
    <t>2110103</t>
  </si>
  <si>
    <t xml:space="preserve">      环境保护宣传</t>
  </si>
  <si>
    <t>2110104</t>
  </si>
  <si>
    <t>环境保护宣传</t>
  </si>
  <si>
    <t>2110105</t>
  </si>
  <si>
    <t>环境保护法规、规划及标准</t>
  </si>
  <si>
    <t xml:space="preserve">      环境国际合作及履约</t>
  </si>
  <si>
    <t>2110106</t>
  </si>
  <si>
    <t>环境国际合作及履约</t>
  </si>
  <si>
    <t xml:space="preserve">      环境保护行政许可</t>
  </si>
  <si>
    <t>2110107</t>
  </si>
  <si>
    <t>环境保护行政许可</t>
  </si>
  <si>
    <t xml:space="preserve">      其他环境保护管理事务支出</t>
  </si>
  <si>
    <t>2110199</t>
  </si>
  <si>
    <t>其他环境保护管理事务支出</t>
  </si>
  <si>
    <t>21102</t>
  </si>
  <si>
    <t>环境监测与监察</t>
  </si>
  <si>
    <t>2110203</t>
  </si>
  <si>
    <t>建设项目环评审查与监督</t>
  </si>
  <si>
    <t xml:space="preserve">      核与辐射安全监督</t>
  </si>
  <si>
    <t>2110204</t>
  </si>
  <si>
    <t>核与辐射安全监督</t>
  </si>
  <si>
    <t xml:space="preserve">      其他环境监测与监察支出</t>
  </si>
  <si>
    <t>2110299</t>
  </si>
  <si>
    <t>其他环境监测与监察支出</t>
  </si>
  <si>
    <t>21103</t>
  </si>
  <si>
    <t>污染防治</t>
  </si>
  <si>
    <t xml:space="preserve">      大气</t>
  </si>
  <si>
    <t>2110301</t>
  </si>
  <si>
    <t>大气</t>
  </si>
  <si>
    <t>2110302</t>
  </si>
  <si>
    <t>水体</t>
  </si>
  <si>
    <t xml:space="preserve">      噪声</t>
  </si>
  <si>
    <t>2110303</t>
  </si>
  <si>
    <t>噪声</t>
  </si>
  <si>
    <t xml:space="preserve">      固体废弃物与化学品</t>
  </si>
  <si>
    <t>2110304</t>
  </si>
  <si>
    <t>固体废弃物与化学品</t>
  </si>
  <si>
    <t xml:space="preserve">      放射源和放射性废物监管</t>
  </si>
  <si>
    <t>2110305</t>
  </si>
  <si>
    <t>放射源和放射性废物监管</t>
  </si>
  <si>
    <t xml:space="preserve">      辐射</t>
  </si>
  <si>
    <t>2110306</t>
  </si>
  <si>
    <t>辐射</t>
  </si>
  <si>
    <t xml:space="preserve">      排污费安排的支出</t>
  </si>
  <si>
    <t>2110307</t>
  </si>
  <si>
    <t>排污费安排的支出</t>
  </si>
  <si>
    <t xml:space="preserve">      其他污染防治支出</t>
  </si>
  <si>
    <t>2110399</t>
  </si>
  <si>
    <t>其他污染防治支出</t>
  </si>
  <si>
    <t>21104</t>
  </si>
  <si>
    <t>自然生态保护</t>
  </si>
  <si>
    <t>2110401</t>
  </si>
  <si>
    <t>生态保护</t>
  </si>
  <si>
    <t>2110402</t>
  </si>
  <si>
    <t>农村环境保护</t>
  </si>
  <si>
    <t xml:space="preserve">      自然保护区</t>
  </si>
  <si>
    <t>2110403</t>
  </si>
  <si>
    <t>自然保护区</t>
  </si>
  <si>
    <t xml:space="preserve">      生物及物种资源保护</t>
  </si>
  <si>
    <t>2110404</t>
  </si>
  <si>
    <t>生物及物种资源保护</t>
  </si>
  <si>
    <t>2110499</t>
  </si>
  <si>
    <t>2110405</t>
  </si>
  <si>
    <t>湖泊生态环境保护</t>
  </si>
  <si>
    <t>其他自然生态保护支出</t>
  </si>
  <si>
    <t>21105</t>
  </si>
  <si>
    <t>天然林保护</t>
  </si>
  <si>
    <t>2110501</t>
  </si>
  <si>
    <t>森林管护</t>
  </si>
  <si>
    <t xml:space="preserve">      社会保险补助</t>
  </si>
  <si>
    <t>2110502</t>
  </si>
  <si>
    <t>社会保险补助</t>
  </si>
  <si>
    <t xml:space="preserve">      政策性社会性支出补助</t>
  </si>
  <si>
    <t>2110503</t>
  </si>
  <si>
    <t>政策性社会性支出补助</t>
  </si>
  <si>
    <t>2110506</t>
  </si>
  <si>
    <t>天然林保护工程建设</t>
  </si>
  <si>
    <t xml:space="preserve">      其他天然林保护支出</t>
  </si>
  <si>
    <t>2110599</t>
  </si>
  <si>
    <t>其他天然林保护支出</t>
  </si>
  <si>
    <t>21106</t>
  </si>
  <si>
    <t>退耕还林</t>
  </si>
  <si>
    <t>2110602</t>
  </si>
  <si>
    <t>退耕现金</t>
  </si>
  <si>
    <t xml:space="preserve">      退耕还林粮食折现补贴</t>
  </si>
  <si>
    <t>2110603</t>
  </si>
  <si>
    <t>退耕还林粮食折现补贴</t>
  </si>
  <si>
    <t xml:space="preserve">      退耕还林粮食费用补贴</t>
  </si>
  <si>
    <t>2110604</t>
  </si>
  <si>
    <t>退耕还林粮食费用补贴</t>
  </si>
  <si>
    <t>2110605</t>
  </si>
  <si>
    <t>退耕还林工程建设</t>
  </si>
  <si>
    <t>2110699</t>
  </si>
  <si>
    <t>其他退耕还林支出</t>
  </si>
  <si>
    <t xml:space="preserve">    风沙荒漠治理</t>
  </si>
  <si>
    <t>21107</t>
  </si>
  <si>
    <t>风沙荒漠治理</t>
  </si>
  <si>
    <t xml:space="preserve">      京津风沙源治理工程建设</t>
  </si>
  <si>
    <t>2110704</t>
  </si>
  <si>
    <t>京津风沙源治理工程建设</t>
  </si>
  <si>
    <t xml:space="preserve">      其他风沙荒漠治理支出</t>
  </si>
  <si>
    <t>2110799</t>
  </si>
  <si>
    <t>其他风沙荒漠治理支出</t>
  </si>
  <si>
    <t xml:space="preserve">    退牧还草</t>
  </si>
  <si>
    <t>21108</t>
  </si>
  <si>
    <t>退牧还草</t>
  </si>
  <si>
    <t xml:space="preserve">      退牧还草工程建设</t>
  </si>
  <si>
    <t>2110804</t>
  </si>
  <si>
    <t>退牧还草工程建设</t>
  </si>
  <si>
    <t xml:space="preserve">      其他退牧还草支出</t>
  </si>
  <si>
    <t>2110899</t>
  </si>
  <si>
    <t>其他退牧还草支出</t>
  </si>
  <si>
    <t xml:space="preserve">    已垦草原退耕还草</t>
  </si>
  <si>
    <t>21109</t>
  </si>
  <si>
    <t>已垦草原退耕还草</t>
  </si>
  <si>
    <t>21110</t>
  </si>
  <si>
    <t>能源节约利用</t>
  </si>
  <si>
    <t>21111</t>
  </si>
  <si>
    <t>污染减排</t>
  </si>
  <si>
    <t xml:space="preserve">      环境监测与信息</t>
  </si>
  <si>
    <t>2111101</t>
  </si>
  <si>
    <t>环境监测与信息</t>
  </si>
  <si>
    <t xml:space="preserve">      环境执法监察</t>
  </si>
  <si>
    <t>2111102</t>
  </si>
  <si>
    <t>环境执法监察</t>
  </si>
  <si>
    <t xml:space="preserve">      减排专项支出</t>
  </si>
  <si>
    <t>2111103</t>
  </si>
  <si>
    <t>减排专项支出</t>
  </si>
  <si>
    <t xml:space="preserve">      清洁生产专项支出</t>
  </si>
  <si>
    <t>2111104</t>
  </si>
  <si>
    <t>清洁生产专项支出</t>
  </si>
  <si>
    <t xml:space="preserve">      其他污染减排支出</t>
  </si>
  <si>
    <t>2111199</t>
  </si>
  <si>
    <t>其他污染减排支出</t>
  </si>
  <si>
    <t xml:space="preserve">    可再生能源</t>
  </si>
  <si>
    <t>21112</t>
  </si>
  <si>
    <t>可再生能源</t>
  </si>
  <si>
    <t xml:space="preserve">    循环经济</t>
  </si>
  <si>
    <t>21113</t>
  </si>
  <si>
    <t>资源综合利用</t>
  </si>
  <si>
    <t xml:space="preserve">    能源管理事务</t>
  </si>
  <si>
    <t>21114</t>
  </si>
  <si>
    <t>能源管理事务</t>
  </si>
  <si>
    <t>2111401</t>
  </si>
  <si>
    <t>2111402</t>
  </si>
  <si>
    <t>2111403</t>
  </si>
  <si>
    <t xml:space="preserve">      能源预测预警</t>
  </si>
  <si>
    <t>2111404</t>
  </si>
  <si>
    <t>能源预测预警</t>
  </si>
  <si>
    <t xml:space="preserve">      能源战略规划与实施</t>
  </si>
  <si>
    <t>2111405</t>
  </si>
  <si>
    <t>能源战略规划与实施</t>
  </si>
  <si>
    <t xml:space="preserve">      能源科技装备</t>
  </si>
  <si>
    <t>2111406</t>
  </si>
  <si>
    <t>能源科技装备</t>
  </si>
  <si>
    <t xml:space="preserve">      能源行业管理</t>
  </si>
  <si>
    <t>2111407</t>
  </si>
  <si>
    <t>能源行业管理</t>
  </si>
  <si>
    <t xml:space="preserve">      能源管理</t>
  </si>
  <si>
    <t>2111408</t>
  </si>
  <si>
    <t>能源管理</t>
  </si>
  <si>
    <t xml:space="preserve">      石油储备发展管理</t>
  </si>
  <si>
    <t>2111409</t>
  </si>
  <si>
    <t>石油储备发展管理</t>
  </si>
  <si>
    <t xml:space="preserve">      能源调查</t>
  </si>
  <si>
    <t>2111410</t>
  </si>
  <si>
    <t>能源调查</t>
  </si>
  <si>
    <t>2111411</t>
  </si>
  <si>
    <t xml:space="preserve">      三峡库区移民专项支出</t>
  </si>
  <si>
    <t>2111412</t>
  </si>
  <si>
    <t>三峡库区移民专项支出</t>
  </si>
  <si>
    <t xml:space="preserve">      农村电网建设</t>
  </si>
  <si>
    <t>2111413</t>
  </si>
  <si>
    <t>农村电网建设</t>
  </si>
  <si>
    <t>2111450</t>
  </si>
  <si>
    <t xml:space="preserve">      其他能源管理事务支出</t>
  </si>
  <si>
    <t>2111499</t>
  </si>
  <si>
    <t>其他能源管理事务支出</t>
  </si>
  <si>
    <t xml:space="preserve">    江河湖库流域治理与保护</t>
  </si>
  <si>
    <r>
      <rPr>
        <sz val="11"/>
        <rFont val="宋体"/>
        <charset val="134"/>
      </rPr>
      <t>2111</t>
    </r>
    <r>
      <rPr>
        <sz val="11"/>
        <rFont val="宋体"/>
        <charset val="134"/>
      </rPr>
      <t>5</t>
    </r>
  </si>
  <si>
    <t>21115</t>
  </si>
  <si>
    <t>江河湖库流域治理与保护</t>
  </si>
  <si>
    <t xml:space="preserve">      水源地建设与保护</t>
  </si>
  <si>
    <r>
      <rPr>
        <sz val="11"/>
        <rFont val="宋体"/>
        <charset val="134"/>
      </rPr>
      <t>21115</t>
    </r>
    <r>
      <rPr>
        <sz val="11"/>
        <rFont val="宋体"/>
        <charset val="134"/>
      </rPr>
      <t>0</t>
    </r>
    <r>
      <rPr>
        <sz val="11"/>
        <rFont val="宋体"/>
        <charset val="134"/>
      </rPr>
      <t>1</t>
    </r>
  </si>
  <si>
    <t>2111501</t>
  </si>
  <si>
    <t>水源地建设与保护</t>
  </si>
  <si>
    <t xml:space="preserve">      河流治理与保护</t>
  </si>
  <si>
    <r>
      <rPr>
        <sz val="11"/>
        <rFont val="宋体"/>
        <charset val="134"/>
      </rPr>
      <t>21115</t>
    </r>
    <r>
      <rPr>
        <sz val="11"/>
        <rFont val="宋体"/>
        <charset val="134"/>
      </rPr>
      <t>0</t>
    </r>
    <r>
      <rPr>
        <sz val="11"/>
        <rFont val="宋体"/>
        <charset val="134"/>
      </rPr>
      <t>2</t>
    </r>
  </si>
  <si>
    <t>2111502</t>
  </si>
  <si>
    <t>河流治理与保护</t>
  </si>
  <si>
    <t xml:space="preserve">      湖库生态环境保护</t>
  </si>
  <si>
    <t>湖库生态环境保护</t>
  </si>
  <si>
    <t xml:space="preserve">      地下水修复与保护</t>
  </si>
  <si>
    <r>
      <rPr>
        <sz val="11"/>
        <rFont val="宋体"/>
        <charset val="134"/>
      </rPr>
      <t>2111</t>
    </r>
    <r>
      <rPr>
        <sz val="11"/>
        <rFont val="宋体"/>
        <charset val="134"/>
      </rPr>
      <t>5</t>
    </r>
    <r>
      <rPr>
        <sz val="11"/>
        <rFont val="宋体"/>
        <charset val="134"/>
      </rPr>
      <t>04</t>
    </r>
  </si>
  <si>
    <t>2111504</t>
  </si>
  <si>
    <t>地下水修复与保护</t>
  </si>
  <si>
    <t xml:space="preserve">      其他江河湖库流域治理与保护</t>
  </si>
  <si>
    <r>
      <rPr>
        <sz val="11"/>
        <rFont val="宋体"/>
        <charset val="134"/>
      </rPr>
      <t>2111</t>
    </r>
    <r>
      <rPr>
        <sz val="11"/>
        <rFont val="宋体"/>
        <charset val="134"/>
      </rPr>
      <t>599</t>
    </r>
  </si>
  <si>
    <t>2111599</t>
  </si>
  <si>
    <t>其他江河湖库流域治理与保护</t>
  </si>
  <si>
    <t>21199</t>
  </si>
  <si>
    <t>其他节能环保支出</t>
  </si>
  <si>
    <t>21201</t>
  </si>
  <si>
    <t>城乡社区管理事务</t>
  </si>
  <si>
    <t>2120101</t>
  </si>
  <si>
    <t>2120102</t>
  </si>
  <si>
    <t xml:space="preserve">        机关服务</t>
  </si>
  <si>
    <t>2120103</t>
  </si>
  <si>
    <t>2120104</t>
  </si>
  <si>
    <t>城管执法</t>
  </si>
  <si>
    <t xml:space="preserve">        工程建设标准规范编制与监管</t>
  </si>
  <si>
    <t>2120105</t>
  </si>
  <si>
    <t>工程建设标准规范编制与监管</t>
  </si>
  <si>
    <t xml:space="preserve">        工程建设管理</t>
  </si>
  <si>
    <t>2120106</t>
  </si>
  <si>
    <t>工程建设管理</t>
  </si>
  <si>
    <t xml:space="preserve">        市政公用行业市场监管</t>
  </si>
  <si>
    <t>2120107</t>
  </si>
  <si>
    <t>市政公用行业市场监管</t>
  </si>
  <si>
    <t xml:space="preserve">        国家重点风景区规划与保护</t>
  </si>
  <si>
    <t>2120108</t>
  </si>
  <si>
    <t>国家重点风景区规划与保护</t>
  </si>
  <si>
    <t xml:space="preserve">        住宅建设与房地产市场监管</t>
  </si>
  <si>
    <t>2120109</t>
  </si>
  <si>
    <t>住宅建设与房地产市场监管</t>
  </si>
  <si>
    <t xml:space="preserve">        执业资格注册、资质审查</t>
  </si>
  <si>
    <t>2120110</t>
  </si>
  <si>
    <t>执业资格注册、资质审查</t>
  </si>
  <si>
    <t xml:space="preserve">        其他城乡社区管理事务支出</t>
  </si>
  <si>
    <t>2120199</t>
  </si>
  <si>
    <t>其他城乡社区管理事务支出</t>
  </si>
  <si>
    <t>21202</t>
  </si>
  <si>
    <t>城乡社区规划与管理</t>
  </si>
  <si>
    <t>21203</t>
  </si>
  <si>
    <t>城乡社区公共设施</t>
  </si>
  <si>
    <t>2120303</t>
  </si>
  <si>
    <t>小城镇基础设施建设</t>
  </si>
  <si>
    <t>2120399</t>
  </si>
  <si>
    <t>其他城乡社区公共设施支出</t>
  </si>
  <si>
    <t>21205</t>
  </si>
  <si>
    <t>城乡社区环境卫生</t>
  </si>
  <si>
    <t xml:space="preserve">      建设市场管理与监督</t>
  </si>
  <si>
    <t>21206</t>
  </si>
  <si>
    <t>建设市场管理与监督</t>
  </si>
  <si>
    <t>21299</t>
  </si>
  <si>
    <t>其他城乡社区事务支出</t>
  </si>
  <si>
    <t>21301</t>
  </si>
  <si>
    <t>农业</t>
  </si>
  <si>
    <t>2130101</t>
  </si>
  <si>
    <t>2130102</t>
  </si>
  <si>
    <t>2130103</t>
  </si>
  <si>
    <t>2130104</t>
  </si>
  <si>
    <t xml:space="preserve">        农垦运行</t>
  </si>
  <si>
    <t>2130105</t>
  </si>
  <si>
    <t>农垦运行</t>
  </si>
  <si>
    <t>2130106</t>
  </si>
  <si>
    <t>技术推广与培训</t>
  </si>
  <si>
    <t>2130108</t>
  </si>
  <si>
    <t>病虫害控制</t>
  </si>
  <si>
    <t>2130109</t>
  </si>
  <si>
    <t>农产品质量安全</t>
  </si>
  <si>
    <t>2130110</t>
  </si>
  <si>
    <t>执法监管</t>
  </si>
  <si>
    <t>2130111</t>
  </si>
  <si>
    <t>统计监测与信息服务</t>
  </si>
  <si>
    <t>2130112</t>
  </si>
  <si>
    <t>农业行业业务管理</t>
  </si>
  <si>
    <t xml:space="preserve">        对外交流与合作</t>
  </si>
  <si>
    <t>2130114</t>
  </si>
  <si>
    <t>对外交流与合作</t>
  </si>
  <si>
    <t>2130119</t>
  </si>
  <si>
    <t>灾害救助</t>
  </si>
  <si>
    <t xml:space="preserve">        稳定农民收入补贴</t>
  </si>
  <si>
    <t>2130120</t>
  </si>
  <si>
    <t>稳定农民收入补贴</t>
  </si>
  <si>
    <t xml:space="preserve">        农业结构调整补贴</t>
  </si>
  <si>
    <t>2130121</t>
  </si>
  <si>
    <t>农业结构调整补贴</t>
  </si>
  <si>
    <t xml:space="preserve">        农业生产资料与技术补贴</t>
  </si>
  <si>
    <t>2130122</t>
  </si>
  <si>
    <t>农业生产资料与技术补贴</t>
  </si>
  <si>
    <t xml:space="preserve">        农业生产保险补贴</t>
  </si>
  <si>
    <t>2130123</t>
  </si>
  <si>
    <t>农业生产保险补贴</t>
  </si>
  <si>
    <t>2130124</t>
  </si>
  <si>
    <t>农业组织化与产业化经营</t>
  </si>
  <si>
    <t>2130125</t>
  </si>
  <si>
    <t>农产品加工与促销</t>
  </si>
  <si>
    <t>2130126</t>
  </si>
  <si>
    <t>农村公益事业</t>
  </si>
  <si>
    <t xml:space="preserve">        综合财力补助</t>
  </si>
  <si>
    <t>2130129</t>
  </si>
  <si>
    <t>综合财力补助</t>
  </si>
  <si>
    <t>2130135</t>
  </si>
  <si>
    <t>农业资源保护与利用</t>
  </si>
  <si>
    <t>2130142</t>
  </si>
  <si>
    <t>农村道路建设</t>
  </si>
  <si>
    <t xml:space="preserve">        农资综合补贴</t>
  </si>
  <si>
    <t>2130147</t>
  </si>
  <si>
    <t>农资综合补贴</t>
  </si>
  <si>
    <t xml:space="preserve">        石油价格改革对渔业的补贴</t>
  </si>
  <si>
    <t>2130148</t>
  </si>
  <si>
    <t>石油价格改革对渔业的补贴</t>
  </si>
  <si>
    <t>2130152</t>
  </si>
  <si>
    <t>对高校毕业生到基层任职补助</t>
  </si>
  <si>
    <t xml:space="preserve">        草原植被恢复费安排的支出</t>
  </si>
  <si>
    <t>2130153</t>
  </si>
  <si>
    <t>草原植被恢复费安排的支出</t>
  </si>
  <si>
    <t>2130199</t>
  </si>
  <si>
    <t>其他农业支出</t>
  </si>
  <si>
    <t xml:space="preserve">      林业</t>
  </si>
  <si>
    <t>21302</t>
  </si>
  <si>
    <t>林业</t>
  </si>
  <si>
    <t>2130201</t>
  </si>
  <si>
    <t>2130202</t>
  </si>
  <si>
    <t>2130203</t>
  </si>
  <si>
    <t xml:space="preserve">        林业事业机构</t>
  </si>
  <si>
    <t>2130204</t>
  </si>
  <si>
    <t>林业事业机构</t>
  </si>
  <si>
    <t>2130205</t>
  </si>
  <si>
    <t>森林培育</t>
  </si>
  <si>
    <t xml:space="preserve">        林业技术推广</t>
  </si>
  <si>
    <t>2130206</t>
  </si>
  <si>
    <t>林业技术推广</t>
  </si>
  <si>
    <t>2130207</t>
  </si>
  <si>
    <t>森林资源管理</t>
  </si>
  <si>
    <t xml:space="preserve">        森林资源监测</t>
  </si>
  <si>
    <t>2130208</t>
  </si>
  <si>
    <t>森林资源监测</t>
  </si>
  <si>
    <t>2130209</t>
  </si>
  <si>
    <t>森林生态效益补偿</t>
  </si>
  <si>
    <t xml:space="preserve">        林业自然保护区</t>
  </si>
  <si>
    <t>2130210</t>
  </si>
  <si>
    <t>林业自然保护区</t>
  </si>
  <si>
    <t xml:space="preserve">        动植物保护</t>
  </si>
  <si>
    <t>2130211</t>
  </si>
  <si>
    <t>动植物保护</t>
  </si>
  <si>
    <t>2130212</t>
  </si>
  <si>
    <t>湿地保护</t>
  </si>
  <si>
    <t xml:space="preserve">        林业执法与监督</t>
  </si>
  <si>
    <t>2130213</t>
  </si>
  <si>
    <t>林业执法与监督</t>
  </si>
  <si>
    <t xml:space="preserve">        林业检疫检测</t>
  </si>
  <si>
    <t>2130216</t>
  </si>
  <si>
    <t>林业检疫检测</t>
  </si>
  <si>
    <t xml:space="preserve">        防沙治沙</t>
  </si>
  <si>
    <t>2130217</t>
  </si>
  <si>
    <t>防沙治沙</t>
  </si>
  <si>
    <t xml:space="preserve">        林业质量安全</t>
  </si>
  <si>
    <t>2130218</t>
  </si>
  <si>
    <t>林业质量安全</t>
  </si>
  <si>
    <t xml:space="preserve">        林业工程与项目管理</t>
  </si>
  <si>
    <t>2130219</t>
  </si>
  <si>
    <t>林业工程与项目管理</t>
  </si>
  <si>
    <t xml:space="preserve">        林业对外合作与交流</t>
  </si>
  <si>
    <t>2130220</t>
  </si>
  <si>
    <t>林业对外合作与交流</t>
  </si>
  <si>
    <t xml:space="preserve">        林业产业化</t>
  </si>
  <si>
    <t>2130221</t>
  </si>
  <si>
    <t>林业产业化</t>
  </si>
  <si>
    <t xml:space="preserve">        信息管理</t>
  </si>
  <si>
    <t>2130223</t>
  </si>
  <si>
    <t>信息管理</t>
  </si>
  <si>
    <t xml:space="preserve">        林业政策制定与宣传</t>
  </si>
  <si>
    <t>2130224</t>
  </si>
  <si>
    <t>林业政策制定与宣传</t>
  </si>
  <si>
    <t xml:space="preserve">        林业资金审计稽查</t>
  </si>
  <si>
    <t>2130225</t>
  </si>
  <si>
    <t>林业资金审计稽查</t>
  </si>
  <si>
    <t xml:space="preserve">        林区公共支出</t>
  </si>
  <si>
    <t>2130226</t>
  </si>
  <si>
    <t>林区公共支出</t>
  </si>
  <si>
    <t xml:space="preserve">        林业贷款贴息</t>
  </si>
  <si>
    <t>2130227</t>
  </si>
  <si>
    <t>林业贷款贴息</t>
  </si>
  <si>
    <t xml:space="preserve">        石油价格改革对林业的补贴</t>
  </si>
  <si>
    <t>2130232</t>
  </si>
  <si>
    <t>石油价格改革对林业的补贴</t>
  </si>
  <si>
    <t xml:space="preserve">        森林保险保费补贴</t>
  </si>
  <si>
    <t>2130233</t>
  </si>
  <si>
    <t>森林保险保费补贴</t>
  </si>
  <si>
    <t xml:space="preserve">        林业防灾减灾</t>
  </si>
  <si>
    <t>2130234</t>
  </si>
  <si>
    <t>林业防灾减灾</t>
  </si>
  <si>
    <t xml:space="preserve">        其他林业支出</t>
  </si>
  <si>
    <t>2130299</t>
  </si>
  <si>
    <t>其他林业支出</t>
  </si>
  <si>
    <t>21303</t>
  </si>
  <si>
    <t>水利</t>
  </si>
  <si>
    <t>2130301</t>
  </si>
  <si>
    <t>2130302</t>
  </si>
  <si>
    <t>2130303</t>
  </si>
  <si>
    <t>2130304</t>
  </si>
  <si>
    <t>水利行业业务管理</t>
  </si>
  <si>
    <t>2130305</t>
  </si>
  <si>
    <t>水利工程建设</t>
  </si>
  <si>
    <t xml:space="preserve">        水利工程运行与维护</t>
  </si>
  <si>
    <t>2130306</t>
  </si>
  <si>
    <t>水利工程运行与维护</t>
  </si>
  <si>
    <t xml:space="preserve">        长江黄河等流域管理</t>
  </si>
  <si>
    <t>2130307</t>
  </si>
  <si>
    <t>长江黄河等流域管理</t>
  </si>
  <si>
    <t>2130308</t>
  </si>
  <si>
    <t>水利前期工作</t>
  </si>
  <si>
    <t xml:space="preserve">        水利执法监督</t>
  </si>
  <si>
    <t>2130309</t>
  </si>
  <si>
    <t>水利执法监督</t>
  </si>
  <si>
    <t>2130310</t>
  </si>
  <si>
    <t>水土保持</t>
  </si>
  <si>
    <t xml:space="preserve">        水资源节约管理与保护</t>
  </si>
  <si>
    <t>2130311</t>
  </si>
  <si>
    <t>水资源管理与保护</t>
  </si>
  <si>
    <t xml:space="preserve">        水质监测</t>
  </si>
  <si>
    <t>2130312</t>
  </si>
  <si>
    <t>水质监测</t>
  </si>
  <si>
    <t xml:space="preserve">        水文测报</t>
  </si>
  <si>
    <t>2130313</t>
  </si>
  <si>
    <t>水文测报</t>
  </si>
  <si>
    <t>2130314</t>
  </si>
  <si>
    <t>防汛</t>
  </si>
  <si>
    <t>2130315</t>
  </si>
  <si>
    <t>抗旱</t>
  </si>
  <si>
    <t xml:space="preserve">        农田水利</t>
  </si>
  <si>
    <t>2130316</t>
  </si>
  <si>
    <t>农田水利</t>
  </si>
  <si>
    <t xml:space="preserve">        水利技术推广</t>
  </si>
  <si>
    <t>2130317</t>
  </si>
  <si>
    <t>水利技术推广和培训</t>
  </si>
  <si>
    <t xml:space="preserve">        国际河流治理与管理</t>
  </si>
  <si>
    <t>2130318</t>
  </si>
  <si>
    <t>国际河流治理与管理</t>
  </si>
  <si>
    <t xml:space="preserve">        大中型水库移民后期扶持专项支出</t>
  </si>
  <si>
    <t>2130321</t>
  </si>
  <si>
    <t>大中型水库移民后期扶持专项支出</t>
  </si>
  <si>
    <t xml:space="preserve">        水利安全监督</t>
  </si>
  <si>
    <t>2130322</t>
  </si>
  <si>
    <t>水利安全监督</t>
  </si>
  <si>
    <t xml:space="preserve">        水资源费安排的支出</t>
  </si>
  <si>
    <t>2130331</t>
  </si>
  <si>
    <t>水资源费安排的支出</t>
  </si>
  <si>
    <t xml:space="preserve">        砂石资源费支出</t>
  </si>
  <si>
    <t>2130332</t>
  </si>
  <si>
    <t>砂石资源费支出</t>
  </si>
  <si>
    <t>2130333</t>
  </si>
  <si>
    <t xml:space="preserve">        水利建设移民支出</t>
  </si>
  <si>
    <t>2130334</t>
  </si>
  <si>
    <t>水利建设移民支出</t>
  </si>
  <si>
    <t>2130335</t>
  </si>
  <si>
    <t>农村人畜饮水</t>
  </si>
  <si>
    <t xml:space="preserve">        其他水利支出</t>
  </si>
  <si>
    <t>2130399</t>
  </si>
  <si>
    <t>其他水利支出</t>
  </si>
  <si>
    <t xml:space="preserve">      南水北调</t>
  </si>
  <si>
    <t>21304</t>
  </si>
  <si>
    <t>南水北调</t>
  </si>
  <si>
    <t>2130401</t>
  </si>
  <si>
    <t>2130402</t>
  </si>
  <si>
    <t>2130403</t>
  </si>
  <si>
    <t xml:space="preserve">        南水北调工程建设</t>
  </si>
  <si>
    <t>2130404</t>
  </si>
  <si>
    <t>南水北调工程建设</t>
  </si>
  <si>
    <t xml:space="preserve">        政策研究与信息管理</t>
  </si>
  <si>
    <t>2130405</t>
  </si>
  <si>
    <t>政策研究与信息管理</t>
  </si>
  <si>
    <t xml:space="preserve">        工程稽查</t>
  </si>
  <si>
    <t>2130406</t>
  </si>
  <si>
    <t>工程稽查</t>
  </si>
  <si>
    <t xml:space="preserve">        前期工作</t>
  </si>
  <si>
    <t>2130407</t>
  </si>
  <si>
    <t>前期工作</t>
  </si>
  <si>
    <t xml:space="preserve">        南水北调技术推广</t>
  </si>
  <si>
    <t>2130408</t>
  </si>
  <si>
    <t>南水北调技术推广和培训</t>
  </si>
  <si>
    <t xml:space="preserve">        环境、移民及水资源管理与保护</t>
  </si>
  <si>
    <t>2130409</t>
  </si>
  <si>
    <t>环境、移民及水资源管理与保护</t>
  </si>
  <si>
    <t xml:space="preserve">        其他南水北调支出</t>
  </si>
  <si>
    <t>2130499</t>
  </si>
  <si>
    <t>其他南水北调支出</t>
  </si>
  <si>
    <t>21305</t>
  </si>
  <si>
    <t>扶贫</t>
  </si>
  <si>
    <t>2130501</t>
  </si>
  <si>
    <t>2130502</t>
  </si>
  <si>
    <t>2130503</t>
  </si>
  <si>
    <t>2130504</t>
  </si>
  <si>
    <t>农村基础设施建设</t>
  </si>
  <si>
    <t>2130505</t>
  </si>
  <si>
    <t>生产发展</t>
  </si>
  <si>
    <t xml:space="preserve">        社会发展</t>
  </si>
  <si>
    <t>2130506</t>
  </si>
  <si>
    <t>社会发展</t>
  </si>
  <si>
    <t>2130507</t>
  </si>
  <si>
    <t>扶贫贷款奖补和贴息</t>
  </si>
  <si>
    <t xml:space="preserve">       “三西”农业建设专项补助</t>
  </si>
  <si>
    <t>2130508</t>
  </si>
  <si>
    <t>“三西”农业建设专项补助</t>
  </si>
  <si>
    <t xml:space="preserve">        扶贫事业机构</t>
  </si>
  <si>
    <t>2130550</t>
  </si>
  <si>
    <t>扶贫事业机构</t>
  </si>
  <si>
    <t>2130599</t>
  </si>
  <si>
    <t>其他扶贫支出</t>
  </si>
  <si>
    <t>21306</t>
  </si>
  <si>
    <t>农业综合开发</t>
  </si>
  <si>
    <t xml:space="preserve">        机构运行</t>
  </si>
  <si>
    <t>2130601</t>
  </si>
  <si>
    <t>2130602</t>
  </si>
  <si>
    <t>土地治理</t>
  </si>
  <si>
    <t xml:space="preserve">        产业化经营</t>
  </si>
  <si>
    <t>2130603</t>
  </si>
  <si>
    <t>产业化经营</t>
  </si>
  <si>
    <t xml:space="preserve">        科技示范</t>
  </si>
  <si>
    <t>2130604</t>
  </si>
  <si>
    <t>科技示范</t>
  </si>
  <si>
    <t>2130699</t>
  </si>
  <si>
    <t>其他农业综合开发支出</t>
  </si>
  <si>
    <t>21307</t>
  </si>
  <si>
    <t>农村综合改革</t>
  </si>
  <si>
    <t>2130701</t>
  </si>
  <si>
    <t>对村级一事一议的补助</t>
  </si>
  <si>
    <t xml:space="preserve">        国有农场办社会职能改革补助</t>
  </si>
  <si>
    <t>2130704</t>
  </si>
  <si>
    <t>国有农场分离办社会职能改革补助</t>
  </si>
  <si>
    <t>2130705</t>
  </si>
  <si>
    <t>对村民委员会和村党支部的补助</t>
  </si>
  <si>
    <t>2130706</t>
  </si>
  <si>
    <t>对村集体经济组织的补助</t>
  </si>
  <si>
    <t xml:space="preserve">        农村综合改革示范试点补助</t>
  </si>
  <si>
    <t>2130707</t>
  </si>
  <si>
    <t>农村综合改革示范试点补助</t>
  </si>
  <si>
    <t xml:space="preserve">        其他农村综合改革支出</t>
  </si>
  <si>
    <t>2130799</t>
  </si>
  <si>
    <t>其他农村综合改革支出</t>
  </si>
  <si>
    <t xml:space="preserve">      促进金融支农支出</t>
  </si>
  <si>
    <t>21308</t>
  </si>
  <si>
    <t>促进金融支农支出</t>
  </si>
  <si>
    <t>2130801</t>
  </si>
  <si>
    <t>支持农村金融机构</t>
  </si>
  <si>
    <t xml:space="preserve">        涉农贷款增量奖励</t>
  </si>
  <si>
    <t>2130802</t>
  </si>
  <si>
    <t>涉农贷款增量奖励</t>
  </si>
  <si>
    <t xml:space="preserve">        其他金融支农支持</t>
  </si>
  <si>
    <t>2130899</t>
  </si>
  <si>
    <t>其他金融支农支持</t>
  </si>
  <si>
    <t xml:space="preserve">      目标价格补贴</t>
  </si>
  <si>
    <t>21309</t>
  </si>
  <si>
    <t>目标价格补贴</t>
  </si>
  <si>
    <t xml:space="preserve">        棉花目标价格补贴</t>
  </si>
  <si>
    <t>2130901</t>
  </si>
  <si>
    <t>棉花目标价格补贴</t>
  </si>
  <si>
    <t xml:space="preserve">        大豆目标价格补贴</t>
  </si>
  <si>
    <t>2130902</t>
  </si>
  <si>
    <t>大豆目标价格补贴</t>
  </si>
  <si>
    <t xml:space="preserve">        其他目标价格补贴</t>
  </si>
  <si>
    <t>2130999</t>
  </si>
  <si>
    <t>其他目标价格补贴</t>
  </si>
  <si>
    <t xml:space="preserve">      其他农林水事务支出</t>
  </si>
  <si>
    <t>21399</t>
  </si>
  <si>
    <t>其他农林水事务支出</t>
  </si>
  <si>
    <t xml:space="preserve">        化解其他公益性乡村债务支出</t>
  </si>
  <si>
    <t>2139901</t>
  </si>
  <si>
    <t>化解乡镇其他公益性债务支出</t>
  </si>
  <si>
    <t xml:space="preserve">        其他农林水事务支出</t>
  </si>
  <si>
    <t>2139999</t>
  </si>
  <si>
    <t>21401</t>
  </si>
  <si>
    <t>公路水路运输</t>
  </si>
  <si>
    <t>2140101</t>
  </si>
  <si>
    <t>2140102</t>
  </si>
  <si>
    <t>2140103</t>
  </si>
  <si>
    <t xml:space="preserve">        公路新建</t>
  </si>
  <si>
    <t>2140104</t>
  </si>
  <si>
    <t>公路新建</t>
  </si>
  <si>
    <t xml:space="preserve">        公路改建</t>
  </si>
  <si>
    <t>2140105</t>
  </si>
  <si>
    <t>公路改建</t>
  </si>
  <si>
    <t>2140106</t>
  </si>
  <si>
    <t>公路养护</t>
  </si>
  <si>
    <t xml:space="preserve">        特大型桥梁建设</t>
  </si>
  <si>
    <t>2140107</t>
  </si>
  <si>
    <t>特大型桥梁建设</t>
  </si>
  <si>
    <t xml:space="preserve">        公路路政管理</t>
  </si>
  <si>
    <t>2140108</t>
  </si>
  <si>
    <t>公路路政管理</t>
  </si>
  <si>
    <t xml:space="preserve">        公路和运输信息化建设</t>
  </si>
  <si>
    <t>2140109</t>
  </si>
  <si>
    <t>公路和运输信息化建设</t>
  </si>
  <si>
    <t xml:space="preserve">        公路和运输安全</t>
  </si>
  <si>
    <t>2140110</t>
  </si>
  <si>
    <t>公路和运输安全</t>
  </si>
  <si>
    <t xml:space="preserve">        公路还贷专项</t>
  </si>
  <si>
    <t>2140111</t>
  </si>
  <si>
    <t>公路还贷专项</t>
  </si>
  <si>
    <t>2140112</t>
  </si>
  <si>
    <t>公路运输管理</t>
  </si>
  <si>
    <t xml:space="preserve">        公路客货运站（场）建设</t>
  </si>
  <si>
    <t>2140113</t>
  </si>
  <si>
    <t>公路客货运站（场）建设</t>
  </si>
  <si>
    <t xml:space="preserve">        公路和运输技术标准化建设</t>
  </si>
  <si>
    <t>2140114</t>
  </si>
  <si>
    <t>公路和运输技术标准化建设</t>
  </si>
  <si>
    <t xml:space="preserve">        港口设施</t>
  </si>
  <si>
    <t>2140122</t>
  </si>
  <si>
    <t>港口设施</t>
  </si>
  <si>
    <t xml:space="preserve">        航道维护</t>
  </si>
  <si>
    <t>2140123</t>
  </si>
  <si>
    <t>航道维护</t>
  </si>
  <si>
    <t xml:space="preserve">        安全通信</t>
  </si>
  <si>
    <t>2140124</t>
  </si>
  <si>
    <t>安全通信</t>
  </si>
  <si>
    <t xml:space="preserve">        三峡库区通航管理</t>
  </si>
  <si>
    <t>2140125</t>
  </si>
  <si>
    <t>三峡库区通航管理</t>
  </si>
  <si>
    <t xml:space="preserve">        航务管理</t>
  </si>
  <si>
    <t>2140126</t>
  </si>
  <si>
    <t>航务管理</t>
  </si>
  <si>
    <t xml:space="preserve">        船舶检验</t>
  </si>
  <si>
    <t>2140127</t>
  </si>
  <si>
    <t>船舶检验</t>
  </si>
  <si>
    <t xml:space="preserve">        救助打捞</t>
  </si>
  <si>
    <t>2140128</t>
  </si>
  <si>
    <t>救助打捞</t>
  </si>
  <si>
    <t xml:space="preserve">        内河运输</t>
  </si>
  <si>
    <t>2140129</t>
  </si>
  <si>
    <t>内河运输</t>
  </si>
  <si>
    <t xml:space="preserve">        远洋运输</t>
  </si>
  <si>
    <t>2140130</t>
  </si>
  <si>
    <t>远洋运输</t>
  </si>
  <si>
    <t xml:space="preserve">        海事管理</t>
  </si>
  <si>
    <t>2140131</t>
  </si>
  <si>
    <t>海事管理</t>
  </si>
  <si>
    <t xml:space="preserve">        航标事业发展支出</t>
  </si>
  <si>
    <t>2140133</t>
  </si>
  <si>
    <t>航标事业发展支出</t>
  </si>
  <si>
    <t xml:space="preserve">        水路运输管理支出</t>
  </si>
  <si>
    <t>2140136</t>
  </si>
  <si>
    <t>水路运输管理支出</t>
  </si>
  <si>
    <t xml:space="preserve">        口岸建设</t>
  </si>
  <si>
    <t>2140138</t>
  </si>
  <si>
    <t>口岸建设</t>
  </si>
  <si>
    <t xml:space="preserve">        取消政府还贷二级公路收费专项支出</t>
  </si>
  <si>
    <t>2140139</t>
  </si>
  <si>
    <t>取消政府还贷二级公路收费专项支出</t>
  </si>
  <si>
    <t xml:space="preserve">        其他公路水路运输支出</t>
  </si>
  <si>
    <t>2140199</t>
  </si>
  <si>
    <t>其他公路水路运输支出</t>
  </si>
  <si>
    <t xml:space="preserve">      铁路运输</t>
  </si>
  <si>
    <t>21402</t>
  </si>
  <si>
    <t>铁路运输</t>
  </si>
  <si>
    <t>2140201</t>
  </si>
  <si>
    <t>2140202</t>
  </si>
  <si>
    <t>2140203</t>
  </si>
  <si>
    <t xml:space="preserve">        铁路路网建设</t>
  </si>
  <si>
    <t>2140204</t>
  </si>
  <si>
    <t>铁路路网建设</t>
  </si>
  <si>
    <t xml:space="preserve">        铁路还贷专项</t>
  </si>
  <si>
    <t>2140205</t>
  </si>
  <si>
    <t>铁路还贷专项</t>
  </si>
  <si>
    <t xml:space="preserve">        铁路安全</t>
  </si>
  <si>
    <t>2140206</t>
  </si>
  <si>
    <t>铁路安全</t>
  </si>
  <si>
    <t xml:space="preserve">        铁路专项运输</t>
  </si>
  <si>
    <t>2140207</t>
  </si>
  <si>
    <t>铁路专项运输</t>
  </si>
  <si>
    <t xml:space="preserve">        行业监管</t>
  </si>
  <si>
    <r>
      <rPr>
        <sz val="11"/>
        <rFont val="宋体"/>
        <charset val="134"/>
      </rPr>
      <t>214020</t>
    </r>
    <r>
      <rPr>
        <sz val="11"/>
        <rFont val="宋体"/>
        <charset val="134"/>
      </rPr>
      <t>8</t>
    </r>
  </si>
  <si>
    <t>2140208</t>
  </si>
  <si>
    <t>行业监管</t>
  </si>
  <si>
    <t xml:space="preserve">        其他铁路运输支出</t>
  </si>
  <si>
    <t>2140299</t>
  </si>
  <si>
    <t>其他铁路运输支出</t>
  </si>
  <si>
    <t xml:space="preserve">      民用航空运输</t>
  </si>
  <si>
    <t>21403</t>
  </si>
  <si>
    <t>民用航空运输</t>
  </si>
  <si>
    <t>2140301</t>
  </si>
  <si>
    <t>2140302</t>
  </si>
  <si>
    <t>2140303</t>
  </si>
  <si>
    <t xml:space="preserve">        机场建设</t>
  </si>
  <si>
    <t>2140304</t>
  </si>
  <si>
    <t>机场建设</t>
  </si>
  <si>
    <t xml:space="preserve">        空管系统建设</t>
  </si>
  <si>
    <t>2140305</t>
  </si>
  <si>
    <t>空管系统建设</t>
  </si>
  <si>
    <t xml:space="preserve">        民航还贷专项支出</t>
  </si>
  <si>
    <t>2140306</t>
  </si>
  <si>
    <t>民航还贷专项支出</t>
  </si>
  <si>
    <t xml:space="preserve">        民用航空安全</t>
  </si>
  <si>
    <t>2140307</t>
  </si>
  <si>
    <t>民用航空安全</t>
  </si>
  <si>
    <t xml:space="preserve">        民航专项运输</t>
  </si>
  <si>
    <t>2140308</t>
  </si>
  <si>
    <t>民航专项运输</t>
  </si>
  <si>
    <t>2140399</t>
  </si>
  <si>
    <t>2140309</t>
  </si>
  <si>
    <t>民航政策性购机专项支出</t>
  </si>
  <si>
    <t xml:space="preserve">        其他民用航空运输支出</t>
  </si>
  <si>
    <t>其他民用航空运输支出</t>
  </si>
  <si>
    <t xml:space="preserve">      石油价格改革对交通运输的补贴</t>
  </si>
  <si>
    <t>21404</t>
  </si>
  <si>
    <t>石油价格改革对交通运输的补贴</t>
  </si>
  <si>
    <t>2140401</t>
  </si>
  <si>
    <t>对城市公交的补贴</t>
  </si>
  <si>
    <t>2140402</t>
  </si>
  <si>
    <t>对农村道路客运的补贴</t>
  </si>
  <si>
    <t>2140403</t>
  </si>
  <si>
    <t>对出租车的补贴</t>
  </si>
  <si>
    <t xml:space="preserve">        石油价格改革补贴其他支出</t>
  </si>
  <si>
    <t>2140499</t>
  </si>
  <si>
    <t>石油价格改革补贴其他支出</t>
  </si>
  <si>
    <t xml:space="preserve">      邮政业支出</t>
  </si>
  <si>
    <t>21405</t>
  </si>
  <si>
    <t>邮政业支出</t>
  </si>
  <si>
    <t>2140501</t>
  </si>
  <si>
    <t>2140502</t>
  </si>
  <si>
    <t>2140503</t>
  </si>
  <si>
    <t>2140504</t>
  </si>
  <si>
    <t xml:space="preserve">        邮政普遍服务与特殊服务</t>
  </si>
  <si>
    <t>2140505</t>
  </si>
  <si>
    <t>邮政普遍服务与特殊服务</t>
  </si>
  <si>
    <t xml:space="preserve">        其他邮政业支出</t>
  </si>
  <si>
    <t>2140599</t>
  </si>
  <si>
    <t>其他邮政业支出</t>
  </si>
  <si>
    <t>21406</t>
  </si>
  <si>
    <t>车辆购置税支出</t>
  </si>
  <si>
    <t>2140601</t>
  </si>
  <si>
    <t>车辆购置税用于公路等基础设施建设支出</t>
  </si>
  <si>
    <t>2140602</t>
  </si>
  <si>
    <t>车辆购置税用于农村公路建设支出</t>
  </si>
  <si>
    <t xml:space="preserve">        车辆购置税用于老旧汽车报废更新补贴</t>
  </si>
  <si>
    <t>2140603</t>
  </si>
  <si>
    <t>车辆购置税用于老旧汽车报废更新补贴支出</t>
  </si>
  <si>
    <t xml:space="preserve">        车辆购置税其他支出</t>
  </si>
  <si>
    <t>2140699</t>
  </si>
  <si>
    <t>车辆购置税其他支出</t>
  </si>
  <si>
    <t xml:space="preserve">      其他交通运输支出</t>
  </si>
  <si>
    <t>21499</t>
  </si>
  <si>
    <t>其他交通运输支出</t>
  </si>
  <si>
    <t xml:space="preserve">        公共交通运营补助</t>
  </si>
  <si>
    <t>2149901</t>
  </si>
  <si>
    <t>公共交通运营补助</t>
  </si>
  <si>
    <t xml:space="preserve">        其他交通运输支出</t>
  </si>
  <si>
    <t>2149999</t>
  </si>
  <si>
    <t xml:space="preserve">      资源勘探开发</t>
  </si>
  <si>
    <t>21501</t>
  </si>
  <si>
    <t>资源勘探开发和服务支出</t>
  </si>
  <si>
    <t>2150101</t>
  </si>
  <si>
    <t>2150102</t>
  </si>
  <si>
    <t>2150103</t>
  </si>
  <si>
    <t xml:space="preserve">        煤炭勘探开采和洗选</t>
  </si>
  <si>
    <t>2150104</t>
  </si>
  <si>
    <t>煤炭勘探开采和洗选</t>
  </si>
  <si>
    <t xml:space="preserve">        石油和天然气勘探开采</t>
  </si>
  <si>
    <t>2150105</t>
  </si>
  <si>
    <t>石油和天然气勘探开采</t>
  </si>
  <si>
    <t xml:space="preserve">        黑色金属矿勘探和采选</t>
  </si>
  <si>
    <t>2150106</t>
  </si>
  <si>
    <t>黑色金属矿勘探和采选</t>
  </si>
  <si>
    <t xml:space="preserve">        有色金属矿勘探和采选</t>
  </si>
  <si>
    <t>2150107</t>
  </si>
  <si>
    <t>有色金属矿勘探和采选</t>
  </si>
  <si>
    <t xml:space="preserve">        非金属矿勘探和采选</t>
  </si>
  <si>
    <t>2150108</t>
  </si>
  <si>
    <t>非金属矿勘探和采选</t>
  </si>
  <si>
    <t xml:space="preserve">        其他资源勘探业支出</t>
  </si>
  <si>
    <t>2150199</t>
  </si>
  <si>
    <t>其他资源勘探业支出</t>
  </si>
  <si>
    <t xml:space="preserve">      制造业</t>
  </si>
  <si>
    <t>21502</t>
  </si>
  <si>
    <t>制造业</t>
  </si>
  <si>
    <t>2150201</t>
  </si>
  <si>
    <t>2150202</t>
  </si>
  <si>
    <t>2150203</t>
  </si>
  <si>
    <t xml:space="preserve">        纺织业</t>
  </si>
  <si>
    <t>2150204</t>
  </si>
  <si>
    <t>纺织业</t>
  </si>
  <si>
    <t xml:space="preserve">        医药制造业</t>
  </si>
  <si>
    <t>2150205</t>
  </si>
  <si>
    <t>医药制造业</t>
  </si>
  <si>
    <t xml:space="preserve">        非金属矿物制品业</t>
  </si>
  <si>
    <t>2150206</t>
  </si>
  <si>
    <t>非金属矿物制品业</t>
  </si>
  <si>
    <t xml:space="preserve">        通信设备、计算机及其他电子设备制造业</t>
  </si>
  <si>
    <t>2150207</t>
  </si>
  <si>
    <t>通信设备、计算机及其他电子设备制造业</t>
  </si>
  <si>
    <t xml:space="preserve">        交通运输设备制造业</t>
  </si>
  <si>
    <t>2150208</t>
  </si>
  <si>
    <t>交通运输设备制造业</t>
  </si>
  <si>
    <t xml:space="preserve">        电气机械及器材制造业</t>
  </si>
  <si>
    <t>2150209</t>
  </si>
  <si>
    <t>电气机械及器材制造业</t>
  </si>
  <si>
    <t xml:space="preserve">        工艺品及其他制造业</t>
  </si>
  <si>
    <t>2150210</t>
  </si>
  <si>
    <t>工艺品及其他制造业</t>
  </si>
  <si>
    <t xml:space="preserve">        石油加工、炼焦及核燃料加工业</t>
  </si>
  <si>
    <t>2150212</t>
  </si>
  <si>
    <t>石油加工、炼焦及核燃料加工业</t>
  </si>
  <si>
    <t xml:space="preserve">        化学原料及化学制品制造业</t>
  </si>
  <si>
    <t>2150213</t>
  </si>
  <si>
    <t>化学原料及化学制品制造业</t>
  </si>
  <si>
    <t xml:space="preserve">        黑色金属冶炼及压延加工业</t>
  </si>
  <si>
    <t>2150214</t>
  </si>
  <si>
    <t>黑色金属冶炼及压延加工业</t>
  </si>
  <si>
    <t xml:space="preserve">        有色金属冶炼及压延加工业</t>
  </si>
  <si>
    <t>2150215</t>
  </si>
  <si>
    <t>有色金属冶炼及压延加工业</t>
  </si>
  <si>
    <t xml:space="preserve">        其他制造业支出</t>
  </si>
  <si>
    <t>2150299</t>
  </si>
  <si>
    <t>其他制造业支出</t>
  </si>
  <si>
    <t xml:space="preserve">      建筑业</t>
  </si>
  <si>
    <t>21503</t>
  </si>
  <si>
    <t>建筑业</t>
  </si>
  <si>
    <t>2150301</t>
  </si>
  <si>
    <t>2150302</t>
  </si>
  <si>
    <t>2150303</t>
  </si>
  <si>
    <t xml:space="preserve">        其他建筑业支出</t>
  </si>
  <si>
    <t>2150399</t>
  </si>
  <si>
    <t>其他建筑业支出</t>
  </si>
  <si>
    <t>21599</t>
  </si>
  <si>
    <t>21504</t>
  </si>
  <si>
    <t>电力监管支出</t>
  </si>
  <si>
    <t>2150401</t>
  </si>
  <si>
    <t>2150402</t>
  </si>
  <si>
    <t>2150403</t>
  </si>
  <si>
    <t>2150404</t>
  </si>
  <si>
    <t>电力监管</t>
  </si>
  <si>
    <t>2150405</t>
  </si>
  <si>
    <t>电力稽查</t>
  </si>
  <si>
    <t>2150406</t>
  </si>
  <si>
    <t>争议调节</t>
  </si>
  <si>
    <t>2150407</t>
  </si>
  <si>
    <t>安全事故调查</t>
  </si>
  <si>
    <t>2150408</t>
  </si>
  <si>
    <t>电力市场建设</t>
  </si>
  <si>
    <t>2150409</t>
  </si>
  <si>
    <t>电力输送改革试点</t>
  </si>
  <si>
    <t>2150410</t>
  </si>
  <si>
    <t>信息系统建设</t>
  </si>
  <si>
    <t>2150416</t>
  </si>
  <si>
    <t>2150418</t>
  </si>
  <si>
    <t>2150450</t>
  </si>
  <si>
    <t>2150499</t>
  </si>
  <si>
    <t>其他电力监管支出</t>
  </si>
  <si>
    <t>21505</t>
  </si>
  <si>
    <t>工业和信息产业监管支出</t>
  </si>
  <si>
    <t>2150501</t>
  </si>
  <si>
    <t>2150502</t>
  </si>
  <si>
    <t>2150503</t>
  </si>
  <si>
    <t xml:space="preserve">        战备应急</t>
  </si>
  <si>
    <t>2150505</t>
  </si>
  <si>
    <t>战备应急</t>
  </si>
  <si>
    <t xml:space="preserve">        信息安全建设</t>
  </si>
  <si>
    <t>2150506</t>
  </si>
  <si>
    <t>信息安全建设</t>
  </si>
  <si>
    <t xml:space="preserve">        专用通信</t>
  </si>
  <si>
    <t>2150507</t>
  </si>
  <si>
    <t>专用通信</t>
  </si>
  <si>
    <t>2150508</t>
  </si>
  <si>
    <t>无线电监管</t>
  </si>
  <si>
    <t xml:space="preserve">        工业和信息产业战略研究与标准制定</t>
  </si>
  <si>
    <t>2150509</t>
  </si>
  <si>
    <t>工业和信息产业战略研究与标准制定</t>
  </si>
  <si>
    <t>2150510</t>
  </si>
  <si>
    <t>工业和信息产业支持</t>
  </si>
  <si>
    <t xml:space="preserve">        电子专项工程</t>
  </si>
  <si>
    <t>2150511</t>
  </si>
  <si>
    <t>电子专项工程</t>
  </si>
  <si>
    <t>2150513</t>
  </si>
  <si>
    <t>2150599</t>
  </si>
  <si>
    <t>2150514</t>
  </si>
  <si>
    <t>军工电子</t>
  </si>
  <si>
    <t xml:space="preserve">        技术基础研究</t>
  </si>
  <si>
    <t>2150515</t>
  </si>
  <si>
    <t>技术基础研究</t>
  </si>
  <si>
    <t xml:space="preserve">        其他工业和信息产业监管支出</t>
  </si>
  <si>
    <t>其他工业和信息产业监管支出</t>
  </si>
  <si>
    <t xml:space="preserve">      安全生产监管</t>
  </si>
  <si>
    <t>21506</t>
  </si>
  <si>
    <t>安全生产监管</t>
  </si>
  <si>
    <t>2150601</t>
  </si>
  <si>
    <t>2150602</t>
  </si>
  <si>
    <t>2150603</t>
  </si>
  <si>
    <t>2150699</t>
  </si>
  <si>
    <t>2150604</t>
  </si>
  <si>
    <t>国务院安委会专项</t>
  </si>
  <si>
    <t xml:space="preserve">        安全监管监察专项</t>
  </si>
  <si>
    <t>2150605</t>
  </si>
  <si>
    <t>安全监管监察专项</t>
  </si>
  <si>
    <t xml:space="preserve">        应急救援支出</t>
  </si>
  <si>
    <t>2150606</t>
  </si>
  <si>
    <t>应急救援支出</t>
  </si>
  <si>
    <t xml:space="preserve">        煤炭安全</t>
  </si>
  <si>
    <t>2150607</t>
  </si>
  <si>
    <t>煤炭安全</t>
  </si>
  <si>
    <t xml:space="preserve">        其他安全生产监管支出</t>
  </si>
  <si>
    <t>其他安全生产监管支出</t>
  </si>
  <si>
    <t xml:space="preserve">      国有资产监管</t>
  </si>
  <si>
    <t>21507</t>
  </si>
  <si>
    <t>国有资产监管</t>
  </si>
  <si>
    <t>2150701</t>
  </si>
  <si>
    <t>2150702</t>
  </si>
  <si>
    <t>2150703</t>
  </si>
  <si>
    <t xml:space="preserve">        国有企业监事会专项</t>
  </si>
  <si>
    <t>2150704</t>
  </si>
  <si>
    <t>国有企业监事会专项</t>
  </si>
  <si>
    <t>2150799</t>
  </si>
  <si>
    <t>2150705</t>
  </si>
  <si>
    <t>中央企业专项管理</t>
  </si>
  <si>
    <t xml:space="preserve">        其他国有资产监管支出</t>
  </si>
  <si>
    <t>其他国有资产监管支出</t>
  </si>
  <si>
    <t>21508</t>
  </si>
  <si>
    <t>支持中小企业发展和管理支出</t>
  </si>
  <si>
    <t>2150801</t>
  </si>
  <si>
    <t>2150802</t>
  </si>
  <si>
    <t>2150803</t>
  </si>
  <si>
    <t xml:space="preserve">        科技型中小企业技术创新基金</t>
  </si>
  <si>
    <t>2150804</t>
  </si>
  <si>
    <t>科技型中小企业技术创新基金</t>
  </si>
  <si>
    <t>2150805</t>
  </si>
  <si>
    <t>中小企业发展专项</t>
  </si>
  <si>
    <t xml:space="preserve">        其他支持中小企业发展和管理支出</t>
  </si>
  <si>
    <t>2150899</t>
  </si>
  <si>
    <t>其他支持中小企业发展和管理支出</t>
  </si>
  <si>
    <t xml:space="preserve">      其他资源勘探信息等支出</t>
  </si>
  <si>
    <t>其他资源勘探电力信息等事务支出</t>
  </si>
  <si>
    <t xml:space="preserve">        黄金事务</t>
  </si>
  <si>
    <t>2159901</t>
  </si>
  <si>
    <t>黄金事务</t>
  </si>
  <si>
    <t xml:space="preserve">        建设项目贷款贴息</t>
  </si>
  <si>
    <t>2159902</t>
  </si>
  <si>
    <t>建设项目贷款贴息</t>
  </si>
  <si>
    <t xml:space="preserve">        技术改造支出</t>
  </si>
  <si>
    <t>2159903</t>
  </si>
  <si>
    <t>技术改造支出</t>
  </si>
  <si>
    <t xml:space="preserve">        中药材扶持资金支出</t>
  </si>
  <si>
    <t>2159904</t>
  </si>
  <si>
    <t>中药材扶持资金支出</t>
  </si>
  <si>
    <t xml:space="preserve">        重点产业振兴和技术改造项目贷款贴息</t>
  </si>
  <si>
    <t>2159905</t>
  </si>
  <si>
    <t>重点产业振兴和技术改造项目贷款贴息</t>
  </si>
  <si>
    <t xml:space="preserve">        其他资源勘探信息等支出</t>
  </si>
  <si>
    <t>2159999</t>
  </si>
  <si>
    <t>21602</t>
  </si>
  <si>
    <t>商业流通事务</t>
  </si>
  <si>
    <t>2160201</t>
  </si>
  <si>
    <t>2160202</t>
  </si>
  <si>
    <t>2160203</t>
  </si>
  <si>
    <t xml:space="preserve">        食品流通安全补贴</t>
  </si>
  <si>
    <t>2160216</t>
  </si>
  <si>
    <t>食品流通安全补贴</t>
  </si>
  <si>
    <t xml:space="preserve">        市场监测及信息管理</t>
  </si>
  <si>
    <t>2160217</t>
  </si>
  <si>
    <t>市场监测及信息管理</t>
  </si>
  <si>
    <t xml:space="preserve">        民贸企业补贴</t>
  </si>
  <si>
    <t>2160218</t>
  </si>
  <si>
    <t>民贸网点贷款贴息</t>
  </si>
  <si>
    <t xml:space="preserve">        民贸民品贷款贴息</t>
  </si>
  <si>
    <t>2160219</t>
  </si>
  <si>
    <t>民贸民品贷款贴息</t>
  </si>
  <si>
    <t>2160250</t>
  </si>
  <si>
    <t>2160299</t>
  </si>
  <si>
    <t>其他商业流通事务支出</t>
  </si>
  <si>
    <t xml:space="preserve">      旅游业管理与服务支出</t>
  </si>
  <si>
    <t>21605</t>
  </si>
  <si>
    <t>旅游业管理与服务支出</t>
  </si>
  <si>
    <t>2160501</t>
  </si>
  <si>
    <t>2160502</t>
  </si>
  <si>
    <t>2160503</t>
  </si>
  <si>
    <t xml:space="preserve">        旅游宣传</t>
  </si>
  <si>
    <t>2160504</t>
  </si>
  <si>
    <t>旅游宣传</t>
  </si>
  <si>
    <t xml:space="preserve">        旅游行业业务管理</t>
  </si>
  <si>
    <t>2160505</t>
  </si>
  <si>
    <t>旅游行业业务管理</t>
  </si>
  <si>
    <t xml:space="preserve">        其他旅游业管理与服务支出</t>
  </si>
  <si>
    <t>2160599</t>
  </si>
  <si>
    <t>其他旅游业管理与服务支出</t>
  </si>
  <si>
    <t xml:space="preserve">      涉外发展服务支出</t>
  </si>
  <si>
    <t>21606</t>
  </si>
  <si>
    <t>涉外发展服务支出</t>
  </si>
  <si>
    <t>2160601</t>
  </si>
  <si>
    <t>2160602</t>
  </si>
  <si>
    <t>2160603</t>
  </si>
  <si>
    <t xml:space="preserve">        外商投资环境建设补助资金</t>
  </si>
  <si>
    <t>2160607</t>
  </si>
  <si>
    <t>外商投资环境建设补助资金</t>
  </si>
  <si>
    <t>2160699</t>
  </si>
  <si>
    <t>其他涉外发展服务支出</t>
  </si>
  <si>
    <t>21699</t>
  </si>
  <si>
    <t>其他商业服务业等事务支出</t>
  </si>
  <si>
    <t xml:space="preserve">        服务业基础设施建设</t>
  </si>
  <si>
    <t>2169901</t>
  </si>
  <si>
    <t>服务业基础设施建设</t>
  </si>
  <si>
    <t>2169999</t>
  </si>
  <si>
    <t>十六、金融支出</t>
  </si>
  <si>
    <t>217</t>
  </si>
  <si>
    <t>金融监管等事务支出</t>
  </si>
  <si>
    <t xml:space="preserve">      金融部门行政支出</t>
  </si>
  <si>
    <r>
      <rPr>
        <sz val="11"/>
        <rFont val="宋体"/>
        <charset val="134"/>
      </rPr>
      <t>217</t>
    </r>
    <r>
      <rPr>
        <sz val="11"/>
        <rFont val="宋体"/>
        <charset val="134"/>
      </rPr>
      <t>01</t>
    </r>
  </si>
  <si>
    <t>21701</t>
  </si>
  <si>
    <t>金融部门行政支出</t>
  </si>
  <si>
    <t>21799</t>
  </si>
  <si>
    <t>21702</t>
  </si>
  <si>
    <t>金融部门监管支出</t>
  </si>
  <si>
    <t xml:space="preserve">      金融发展支出</t>
  </si>
  <si>
    <r>
      <rPr>
        <sz val="11"/>
        <rFont val="宋体"/>
        <charset val="134"/>
      </rPr>
      <t>217</t>
    </r>
    <r>
      <rPr>
        <sz val="11"/>
        <rFont val="宋体"/>
        <charset val="134"/>
      </rPr>
      <t>03</t>
    </r>
  </si>
  <si>
    <t>21703</t>
  </si>
  <si>
    <t>金融发展支出</t>
  </si>
  <si>
    <t>21704</t>
  </si>
  <si>
    <t>金融调控支出</t>
  </si>
  <si>
    <t>其他金融监管等事务支出</t>
  </si>
  <si>
    <t>22999</t>
  </si>
  <si>
    <t>218</t>
  </si>
  <si>
    <t>地震灾后恢复重建支出</t>
  </si>
  <si>
    <t>十七、援助其他地区支出</t>
  </si>
  <si>
    <t>219</t>
  </si>
  <si>
    <t>援助其他地区支出</t>
  </si>
  <si>
    <t>21901</t>
  </si>
  <si>
    <t>21902</t>
  </si>
  <si>
    <t>21903</t>
  </si>
  <si>
    <t>21904</t>
  </si>
  <si>
    <t>21905</t>
  </si>
  <si>
    <t>21906</t>
  </si>
  <si>
    <t>21907</t>
  </si>
  <si>
    <t>21908</t>
  </si>
  <si>
    <t>21999</t>
  </si>
  <si>
    <t>十八、国土海洋气象等支出</t>
  </si>
  <si>
    <t xml:space="preserve">      国土资源事务</t>
  </si>
  <si>
    <t>22001</t>
  </si>
  <si>
    <t>国土资源事务</t>
  </si>
  <si>
    <t>2200101</t>
  </si>
  <si>
    <t>2200102</t>
  </si>
  <si>
    <t>2200103</t>
  </si>
  <si>
    <t xml:space="preserve">        国土资源规划及管理</t>
  </si>
  <si>
    <t>2200104</t>
  </si>
  <si>
    <t>国土资源规划及管理</t>
  </si>
  <si>
    <t>2200105</t>
  </si>
  <si>
    <t>土地资源调查</t>
  </si>
  <si>
    <t>2200106</t>
  </si>
  <si>
    <t>土地资源利用与保护</t>
  </si>
  <si>
    <t xml:space="preserve">        国土资源社会公益服务</t>
  </si>
  <si>
    <t>2200107</t>
  </si>
  <si>
    <t>国土资源社会公益服务</t>
  </si>
  <si>
    <t xml:space="preserve">        国土资源行业业务管理</t>
  </si>
  <si>
    <t>2200108</t>
  </si>
  <si>
    <t>国土资源行业业务管理</t>
  </si>
  <si>
    <t xml:space="preserve">        国土资源调查</t>
  </si>
  <si>
    <t>2200109</t>
  </si>
  <si>
    <t>国土资源大调查</t>
  </si>
  <si>
    <t>2200110</t>
  </si>
  <si>
    <t>国土整治</t>
  </si>
  <si>
    <t>2200111</t>
  </si>
  <si>
    <t>地质灾害防治</t>
  </si>
  <si>
    <t xml:space="preserve">        土地资源储备支出</t>
  </si>
  <si>
    <t>2200112</t>
  </si>
  <si>
    <t>土地资源储备支出</t>
  </si>
  <si>
    <t xml:space="preserve">        地质及矿产资源调查</t>
  </si>
  <si>
    <t>2200113</t>
  </si>
  <si>
    <t>地质及矿产资源调查</t>
  </si>
  <si>
    <t>2200114</t>
  </si>
  <si>
    <t>地质矿产资源利用与保护</t>
  </si>
  <si>
    <t xml:space="preserve">        地质转产项目财政贴息</t>
  </si>
  <si>
    <t>2200115</t>
  </si>
  <si>
    <t>地质转产项目财政贴息</t>
  </si>
  <si>
    <t xml:space="preserve">        国外风险勘查</t>
  </si>
  <si>
    <t>2200116</t>
  </si>
  <si>
    <t>国外风险勘查</t>
  </si>
  <si>
    <t xml:space="preserve">        地质勘查基金（周转金）支出</t>
  </si>
  <si>
    <t>2200119</t>
  </si>
  <si>
    <t>地质勘查基金（周转金）支出</t>
  </si>
  <si>
    <t xml:space="preserve">        矿产资源专项收入安排的支出</t>
  </si>
  <si>
    <t>2200120</t>
  </si>
  <si>
    <t>矿产资源专项收入安排的支出</t>
  </si>
  <si>
    <t>2200150</t>
  </si>
  <si>
    <t xml:space="preserve">        其他国土资源事务支出</t>
  </si>
  <si>
    <t>2200199</t>
  </si>
  <si>
    <t>其他国土资源事务支出</t>
  </si>
  <si>
    <t xml:space="preserve">      海洋管理事务</t>
  </si>
  <si>
    <t>22002</t>
  </si>
  <si>
    <t>海洋管理事务</t>
  </si>
  <si>
    <t>2200201</t>
  </si>
  <si>
    <t>2200202</t>
  </si>
  <si>
    <t>2200203</t>
  </si>
  <si>
    <t xml:space="preserve">        海域使用管理</t>
  </si>
  <si>
    <t>2200204</t>
  </si>
  <si>
    <t>海域使用管理</t>
  </si>
  <si>
    <t xml:space="preserve">        海洋环境保护与监测</t>
  </si>
  <si>
    <t>2200205</t>
  </si>
  <si>
    <t>海洋环境保护与监测</t>
  </si>
  <si>
    <t xml:space="preserve">        海洋调查评价</t>
  </si>
  <si>
    <t>2200206</t>
  </si>
  <si>
    <t>海洋调查评价</t>
  </si>
  <si>
    <t xml:space="preserve">        海洋权益维护</t>
  </si>
  <si>
    <t>2200207</t>
  </si>
  <si>
    <t>海洋权益维护</t>
  </si>
  <si>
    <t xml:space="preserve">        海洋执法监察</t>
  </si>
  <si>
    <t>2200208</t>
  </si>
  <si>
    <t>海洋执法监察</t>
  </si>
  <si>
    <t xml:space="preserve">        海洋防灾减灾</t>
  </si>
  <si>
    <t>2200209</t>
  </si>
  <si>
    <t>海洋防灾减灾</t>
  </si>
  <si>
    <t xml:space="preserve">        海洋卫星</t>
  </si>
  <si>
    <t>2200210</t>
  </si>
  <si>
    <t>海洋卫星</t>
  </si>
  <si>
    <t xml:space="preserve">        极地考察</t>
  </si>
  <si>
    <t>2200211</t>
  </si>
  <si>
    <t>极地考察</t>
  </si>
  <si>
    <t xml:space="preserve">        海洋矿产资源勘探研究</t>
  </si>
  <si>
    <t>2200212</t>
  </si>
  <si>
    <t>海洋矿产资源勘探研究</t>
  </si>
  <si>
    <t xml:space="preserve">        海港航标维护</t>
  </si>
  <si>
    <t>2200213</t>
  </si>
  <si>
    <t>海港航标维护</t>
  </si>
  <si>
    <t xml:space="preserve">        海域使用金支出</t>
  </si>
  <si>
    <t>2200214</t>
  </si>
  <si>
    <t>海域使用金支出</t>
  </si>
  <si>
    <t xml:space="preserve">        海水淡化</t>
  </si>
  <si>
    <t>2200215</t>
  </si>
  <si>
    <t>海水淡化</t>
  </si>
  <si>
    <t xml:space="preserve">        海洋工程排污费支出</t>
  </si>
  <si>
    <t>2200216</t>
  </si>
  <si>
    <t>海洋工程排污费支出</t>
  </si>
  <si>
    <t xml:space="preserve">        无居民海岛使用金支出</t>
  </si>
  <si>
    <t>2200217</t>
  </si>
  <si>
    <t>无居民海岛使用金支出</t>
  </si>
  <si>
    <t>2200250</t>
  </si>
  <si>
    <t xml:space="preserve">        其他海洋管理事务支出</t>
  </si>
  <si>
    <t>2200299</t>
  </si>
  <si>
    <t>其他海洋管理事务支出</t>
  </si>
  <si>
    <t xml:space="preserve">      测绘事务</t>
  </si>
  <si>
    <t>22003</t>
  </si>
  <si>
    <t>测绘事务</t>
  </si>
  <si>
    <t>2200301</t>
  </si>
  <si>
    <t>2200302</t>
  </si>
  <si>
    <t>2200303</t>
  </si>
  <si>
    <t xml:space="preserve">        基础测绘</t>
  </si>
  <si>
    <t>2200304</t>
  </si>
  <si>
    <t>基础测绘</t>
  </si>
  <si>
    <t xml:space="preserve">        航空摄影</t>
  </si>
  <si>
    <t>2200305</t>
  </si>
  <si>
    <t>航空摄影</t>
  </si>
  <si>
    <t xml:space="preserve">        测绘工程建设</t>
  </si>
  <si>
    <t>2200306</t>
  </si>
  <si>
    <t>测绘工程建设</t>
  </si>
  <si>
    <t>2200350</t>
  </si>
  <si>
    <t xml:space="preserve">        其他测绘事务支出</t>
  </si>
  <si>
    <t>2200399</t>
  </si>
  <si>
    <t>其他测绘事务支出</t>
  </si>
  <si>
    <t>22004</t>
  </si>
  <si>
    <t>地震事务</t>
  </si>
  <si>
    <t>2200401</t>
  </si>
  <si>
    <t>2200402</t>
  </si>
  <si>
    <t>2200403</t>
  </si>
  <si>
    <t xml:space="preserve">        地震监测</t>
  </si>
  <si>
    <t>2200404</t>
  </si>
  <si>
    <t>地震监测</t>
  </si>
  <si>
    <t>2200408</t>
  </si>
  <si>
    <t>地震预测预报</t>
  </si>
  <si>
    <t xml:space="preserve">        地震灾害预防</t>
  </si>
  <si>
    <t>2200409</t>
  </si>
  <si>
    <t>地震灾害预防</t>
  </si>
  <si>
    <t xml:space="preserve">        地震应急救援</t>
  </si>
  <si>
    <t>2200410</t>
  </si>
  <si>
    <t>地震应急救援</t>
  </si>
  <si>
    <t xml:space="preserve">        地震环境探察</t>
  </si>
  <si>
    <t>2200411</t>
  </si>
  <si>
    <t>地震环境探察</t>
  </si>
  <si>
    <t xml:space="preserve">        防震减灾信息管理</t>
  </si>
  <si>
    <t>2200412</t>
  </si>
  <si>
    <t>防震减灾信息管理</t>
  </si>
  <si>
    <t xml:space="preserve">        防震减灾基础管理</t>
  </si>
  <si>
    <t>2200413</t>
  </si>
  <si>
    <t>防震减灾基础管理</t>
  </si>
  <si>
    <t>2200450</t>
  </si>
  <si>
    <t>地震事业机构</t>
  </si>
  <si>
    <t xml:space="preserve">        其他地震事务支出</t>
  </si>
  <si>
    <t>2200499</t>
  </si>
  <si>
    <t>其他地震事务支出</t>
  </si>
  <si>
    <t>22005</t>
  </si>
  <si>
    <t>气象事务</t>
  </si>
  <si>
    <t>2200501</t>
  </si>
  <si>
    <t>2200502</t>
  </si>
  <si>
    <t>2200503</t>
  </si>
  <si>
    <t xml:space="preserve">        气象事业机构</t>
  </si>
  <si>
    <t>2200504</t>
  </si>
  <si>
    <t>气象事业机构</t>
  </si>
  <si>
    <t xml:space="preserve">        气象技术研究应用</t>
  </si>
  <si>
    <t>2200505</t>
  </si>
  <si>
    <t>气象技术研究应用与培训</t>
  </si>
  <si>
    <t xml:space="preserve">        气象探测</t>
  </si>
  <si>
    <t>2200506</t>
  </si>
  <si>
    <t>气象探测</t>
  </si>
  <si>
    <t xml:space="preserve">        气象信息传输及管理</t>
  </si>
  <si>
    <t>2200507</t>
  </si>
  <si>
    <t>气象信息传输及管理</t>
  </si>
  <si>
    <t xml:space="preserve">        气象预报预测</t>
  </si>
  <si>
    <t>2200508</t>
  </si>
  <si>
    <t>气象预报预测</t>
  </si>
  <si>
    <t>2200509</t>
  </si>
  <si>
    <t>气象服务</t>
  </si>
  <si>
    <t xml:space="preserve">        气象装备保障维护</t>
  </si>
  <si>
    <t>2200510</t>
  </si>
  <si>
    <t>气象装备保障维护</t>
  </si>
  <si>
    <t xml:space="preserve">        气象基础设施建设与维修</t>
  </si>
  <si>
    <t>2200511</t>
  </si>
  <si>
    <t>气象台站建设与运行保障</t>
  </si>
  <si>
    <t xml:space="preserve">        气象卫星</t>
  </si>
  <si>
    <t>2200512</t>
  </si>
  <si>
    <t>气象卫星</t>
  </si>
  <si>
    <t xml:space="preserve">        气象法规与标准</t>
  </si>
  <si>
    <t>2200513</t>
  </si>
  <si>
    <t>气象法规与标准</t>
  </si>
  <si>
    <t xml:space="preserve">        气象资金审计稽查</t>
  </si>
  <si>
    <t>2200514</t>
  </si>
  <si>
    <t>气象资金审计稽查</t>
  </si>
  <si>
    <t>2200599</t>
  </si>
  <si>
    <t>其他气象事务支出</t>
  </si>
  <si>
    <t xml:space="preserve">      其他国土海洋气象等支出</t>
  </si>
  <si>
    <t>22099</t>
  </si>
  <si>
    <t>其他国土资源气象等事务支出</t>
  </si>
  <si>
    <t>22101</t>
  </si>
  <si>
    <t>保障性安居工程支出</t>
  </si>
  <si>
    <t xml:space="preserve">        廉租住房</t>
  </si>
  <si>
    <t>2210101</t>
  </si>
  <si>
    <t>廉租住房</t>
  </si>
  <si>
    <t xml:space="preserve">        沉陷区治理</t>
  </si>
  <si>
    <t>2210102</t>
  </si>
  <si>
    <t>沉陷区治理</t>
  </si>
  <si>
    <t xml:space="preserve">        棚户区改造</t>
  </si>
  <si>
    <t>2210103</t>
  </si>
  <si>
    <t>棚户区改造</t>
  </si>
  <si>
    <t xml:space="preserve">        少数民族地区游牧民定居工程</t>
  </si>
  <si>
    <t>2210104</t>
  </si>
  <si>
    <t>少数民族地区游牧民定居工程</t>
  </si>
  <si>
    <t>2210105</t>
  </si>
  <si>
    <t>农村危房改造</t>
  </si>
  <si>
    <t xml:space="preserve">        公共租赁住房</t>
  </si>
  <si>
    <t>2210106</t>
  </si>
  <si>
    <t>公共租赁住房</t>
  </si>
  <si>
    <t xml:space="preserve">        保障性住房租金补贴</t>
  </si>
  <si>
    <t>2210107</t>
  </si>
  <si>
    <t>保障性住房租金补贴</t>
  </si>
  <si>
    <t>2210199</t>
  </si>
  <si>
    <t>其他保障性安居工程支出</t>
  </si>
  <si>
    <t>22102</t>
  </si>
  <si>
    <t>住房改革支出</t>
  </si>
  <si>
    <t>2210201</t>
  </si>
  <si>
    <t>住房公积金</t>
  </si>
  <si>
    <t xml:space="preserve">        提租补贴</t>
  </si>
  <si>
    <t>2210202</t>
  </si>
  <si>
    <t>提租补贴</t>
  </si>
  <si>
    <t xml:space="preserve">        购房补贴</t>
  </si>
  <si>
    <t>2210203</t>
  </si>
  <si>
    <t>购房补贴</t>
  </si>
  <si>
    <t xml:space="preserve">      城乡社区住宅</t>
  </si>
  <si>
    <t>22103</t>
  </si>
  <si>
    <t>城乡社区住宅</t>
  </si>
  <si>
    <t xml:space="preserve">        公有住房建设和维修改造支出</t>
  </si>
  <si>
    <t>2210301</t>
  </si>
  <si>
    <t>公有住房建设和维修改造支出</t>
  </si>
  <si>
    <t xml:space="preserve">        其他城乡社区住宅支出</t>
  </si>
  <si>
    <t>2210399</t>
  </si>
  <si>
    <t>其他城乡社区住宅支出</t>
  </si>
  <si>
    <t>22201</t>
  </si>
  <si>
    <t>粮油事务</t>
  </si>
  <si>
    <t>2220101</t>
  </si>
  <si>
    <t>2220102</t>
  </si>
  <si>
    <t>2220103</t>
  </si>
  <si>
    <t xml:space="preserve">        粮食财务与审计支出</t>
  </si>
  <si>
    <t>2220104</t>
  </si>
  <si>
    <t>粮食财务与审计支出</t>
  </si>
  <si>
    <t xml:space="preserve">        粮食信息统计</t>
  </si>
  <si>
    <t>2220105</t>
  </si>
  <si>
    <t>粮食信息统计</t>
  </si>
  <si>
    <t xml:space="preserve">        粮食专项业务活动</t>
  </si>
  <si>
    <t>2220106</t>
  </si>
  <si>
    <t>粮食专项业务活动</t>
  </si>
  <si>
    <t xml:space="preserve">        国家粮油差价补贴</t>
  </si>
  <si>
    <t>2220107</t>
  </si>
  <si>
    <t>国家粮油差价补贴</t>
  </si>
  <si>
    <t xml:space="preserve">        粮食财务挂账利息补贴</t>
  </si>
  <si>
    <t>2220112</t>
  </si>
  <si>
    <t>粮食财务挂账利息补贴</t>
  </si>
  <si>
    <t xml:space="preserve">        粮食财务挂账消化款</t>
  </si>
  <si>
    <t>2220113</t>
  </si>
  <si>
    <t>粮食财务挂账消化款</t>
  </si>
  <si>
    <t xml:space="preserve">        处理陈化粮补贴</t>
  </si>
  <si>
    <t>2220114</t>
  </si>
  <si>
    <t>处理陈化粮补贴</t>
  </si>
  <si>
    <t>2220115</t>
  </si>
  <si>
    <t>粮食风险基金</t>
  </si>
  <si>
    <t xml:space="preserve">        粮油市场调控专项资金</t>
  </si>
  <si>
    <t>2220118</t>
  </si>
  <si>
    <t>粮油市场调控专项资金</t>
  </si>
  <si>
    <t>2220150</t>
  </si>
  <si>
    <t xml:space="preserve">        其他粮油事务支出</t>
  </si>
  <si>
    <t>2220199</t>
  </si>
  <si>
    <t>其他粮油事务支出</t>
  </si>
  <si>
    <t xml:space="preserve">      物资事务</t>
  </si>
  <si>
    <t>22202</t>
  </si>
  <si>
    <t>物资事务</t>
  </si>
  <si>
    <t>2220201</t>
  </si>
  <si>
    <t>2220202</t>
  </si>
  <si>
    <t>2220203</t>
  </si>
  <si>
    <t xml:space="preserve">        铁路专用线</t>
  </si>
  <si>
    <t>2220204</t>
  </si>
  <si>
    <t>铁路专用线</t>
  </si>
  <si>
    <t xml:space="preserve">        护库武警和民兵支出</t>
  </si>
  <si>
    <t>2220205</t>
  </si>
  <si>
    <t>护库武警和民兵支出</t>
  </si>
  <si>
    <t xml:space="preserve">        物资保管与保养</t>
  </si>
  <si>
    <t>2220206</t>
  </si>
  <si>
    <t>物资保管与保养</t>
  </si>
  <si>
    <t xml:space="preserve">        专项贷款利息</t>
  </si>
  <si>
    <t>2220207</t>
  </si>
  <si>
    <t>专项贷款利息</t>
  </si>
  <si>
    <t xml:space="preserve">        物资转移</t>
  </si>
  <si>
    <t>2220209</t>
  </si>
  <si>
    <t>物资转移</t>
  </si>
  <si>
    <t xml:space="preserve">        物资轮换</t>
  </si>
  <si>
    <t>2220210</t>
  </si>
  <si>
    <t>物资轮换</t>
  </si>
  <si>
    <t xml:space="preserve">        仓库建设</t>
  </si>
  <si>
    <t>2220211</t>
  </si>
  <si>
    <t>仓库建设</t>
  </si>
  <si>
    <t xml:space="preserve">        仓库安防</t>
  </si>
  <si>
    <t>2220212</t>
  </si>
  <si>
    <t>仓库安防</t>
  </si>
  <si>
    <t>2220250</t>
  </si>
  <si>
    <t xml:space="preserve">        其他物资事务支出</t>
  </si>
  <si>
    <t>2220299</t>
  </si>
  <si>
    <t>其他物资事务支出</t>
  </si>
  <si>
    <t xml:space="preserve">      能源储备</t>
  </si>
  <si>
    <t>22301</t>
  </si>
  <si>
    <t>能源储备</t>
  </si>
  <si>
    <t xml:space="preserve">        石油储备支出</t>
  </si>
  <si>
    <t>2230101</t>
  </si>
  <si>
    <t>一般预算石油储备支出</t>
  </si>
  <si>
    <t xml:space="preserve">        国家留成油串换石油储备支出</t>
  </si>
  <si>
    <t>2230102</t>
  </si>
  <si>
    <t>国家留成油串换石油储备支出</t>
  </si>
  <si>
    <t xml:space="preserve">        天然铀能源储备</t>
  </si>
  <si>
    <t>2230103</t>
  </si>
  <si>
    <t>天然铀能源储备</t>
  </si>
  <si>
    <t xml:space="preserve">        煤炭储备</t>
  </si>
  <si>
    <t>2230104</t>
  </si>
  <si>
    <t>煤炭储备</t>
  </si>
  <si>
    <t xml:space="preserve">        其他能源储备</t>
  </si>
  <si>
    <t>2230199</t>
  </si>
  <si>
    <t>其他能源储备</t>
  </si>
  <si>
    <t xml:space="preserve">      粮油储备</t>
  </si>
  <si>
    <t>22302</t>
  </si>
  <si>
    <t>粮油储备</t>
  </si>
  <si>
    <t xml:space="preserve">        储备粮油补贴支出</t>
  </si>
  <si>
    <t>2230201</t>
  </si>
  <si>
    <t>储备粮油补贴支出</t>
  </si>
  <si>
    <t xml:space="preserve">        储备粮油差价补贴</t>
  </si>
  <si>
    <t>2230202</t>
  </si>
  <si>
    <t>储备粮油差价补贴</t>
  </si>
  <si>
    <t xml:space="preserve">        储备粮（油）库建设</t>
  </si>
  <si>
    <t>2230203</t>
  </si>
  <si>
    <t>储备粮（油）库建设</t>
  </si>
  <si>
    <t xml:space="preserve">        最低收购价政策支出</t>
  </si>
  <si>
    <t>2230204</t>
  </si>
  <si>
    <t>最低收购价政策支出</t>
  </si>
  <si>
    <t xml:space="preserve">        其他粮油储备支出</t>
  </si>
  <si>
    <t>2230299</t>
  </si>
  <si>
    <t>其他粮油储备支出</t>
  </si>
  <si>
    <t xml:space="preserve">      重要商品储备</t>
  </si>
  <si>
    <t>22303</t>
  </si>
  <si>
    <t>重要商品储备</t>
  </si>
  <si>
    <t xml:space="preserve">        棉花储备</t>
  </si>
  <si>
    <t>2230301</t>
  </si>
  <si>
    <t>棉花储备</t>
  </si>
  <si>
    <t xml:space="preserve">        食糖储备</t>
  </si>
  <si>
    <t>2230302</t>
  </si>
  <si>
    <t>食糖储备</t>
  </si>
  <si>
    <t xml:space="preserve">        肉类储备</t>
  </si>
  <si>
    <t>2230303</t>
  </si>
  <si>
    <t>肉类储备</t>
  </si>
  <si>
    <t xml:space="preserve">        化肥储备</t>
  </si>
  <si>
    <t>2230304</t>
  </si>
  <si>
    <t>化肥储备</t>
  </si>
  <si>
    <t xml:space="preserve">        农药储备</t>
  </si>
  <si>
    <t>2230305</t>
  </si>
  <si>
    <t>农药储备</t>
  </si>
  <si>
    <t xml:space="preserve">        边销茶储备</t>
  </si>
  <si>
    <t>2230306</t>
  </si>
  <si>
    <t>边销茶储备</t>
  </si>
  <si>
    <t xml:space="preserve">        羊毛储备</t>
  </si>
  <si>
    <t>2230307</t>
  </si>
  <si>
    <t>羊毛储备</t>
  </si>
  <si>
    <t xml:space="preserve">        医药储备</t>
  </si>
  <si>
    <t>2230308</t>
  </si>
  <si>
    <t>医药储备</t>
  </si>
  <si>
    <t xml:space="preserve">        食盐储备</t>
  </si>
  <si>
    <t>2230309</t>
  </si>
  <si>
    <t>食盐储备</t>
  </si>
  <si>
    <t xml:space="preserve">        战略物资储备</t>
  </si>
  <si>
    <t>2230310</t>
  </si>
  <si>
    <t>战略物资储备</t>
  </si>
  <si>
    <t xml:space="preserve">        其他重要商品储备支出</t>
  </si>
  <si>
    <t>2230399</t>
  </si>
  <si>
    <t>其他重要商品储备支出</t>
  </si>
  <si>
    <t>二十一、预备费</t>
  </si>
  <si>
    <t>预备费</t>
  </si>
  <si>
    <t>二十二、国债还本付息支出</t>
  </si>
  <si>
    <t>228</t>
  </si>
  <si>
    <t>国债还本付息支出</t>
  </si>
  <si>
    <t xml:space="preserve">        地方向国外借款还本</t>
  </si>
  <si>
    <t>22801</t>
  </si>
  <si>
    <t>地方向国外借款还本</t>
  </si>
  <si>
    <t xml:space="preserve">        国内债务付息</t>
  </si>
  <si>
    <t>22808</t>
  </si>
  <si>
    <t>国内债务付息</t>
  </si>
  <si>
    <t xml:space="preserve">        国外债务付息</t>
  </si>
  <si>
    <t>22809</t>
  </si>
  <si>
    <t>国外债务付息</t>
  </si>
  <si>
    <t xml:space="preserve">        国内外债务发行</t>
  </si>
  <si>
    <t>22810</t>
  </si>
  <si>
    <t>国内外债务发行</t>
  </si>
  <si>
    <t xml:space="preserve">        补充还贷准备金</t>
  </si>
  <si>
    <t>22811</t>
  </si>
  <si>
    <t>补充还贷准备金</t>
  </si>
  <si>
    <t xml:space="preserve">        地方政府债券付息</t>
  </si>
  <si>
    <t>22813</t>
  </si>
  <si>
    <t>财政部代理发行地方政府债券付息</t>
  </si>
  <si>
    <t>二十三、其他支出</t>
  </si>
  <si>
    <t>22902</t>
  </si>
  <si>
    <t>年初预留</t>
  </si>
  <si>
    <t xml:space="preserve">        其他支出</t>
  </si>
  <si>
    <t>21</t>
  </si>
  <si>
    <t>一般预算支出合计</t>
  </si>
  <si>
    <t>230</t>
  </si>
  <si>
    <t xml:space="preserve">  上解上级支出</t>
  </si>
  <si>
    <t>上解上级支出</t>
  </si>
  <si>
    <t>2300209</t>
  </si>
  <si>
    <t>体制上解支出</t>
  </si>
  <si>
    <t xml:space="preserve">    出口退税专项上解支出</t>
  </si>
  <si>
    <t>2300210</t>
  </si>
  <si>
    <t>出口退税专项上解支出</t>
  </si>
  <si>
    <t xml:space="preserve">    成品油价格和税费改革专项上解支出</t>
  </si>
  <si>
    <t>2300216</t>
  </si>
  <si>
    <t>成品油价格和税费改革专项上解支出</t>
  </si>
  <si>
    <t>2300351</t>
  </si>
  <si>
    <t>专项上解支出</t>
  </si>
  <si>
    <t xml:space="preserve">  补助下级支出</t>
  </si>
  <si>
    <t>补助下级支出</t>
  </si>
  <si>
    <t xml:space="preserve">    返还性支出</t>
  </si>
  <si>
    <t>23001</t>
  </si>
  <si>
    <t>返还性支出</t>
  </si>
  <si>
    <t xml:space="preserve">      增值税和消费税税收返还支出 </t>
  </si>
  <si>
    <t>2300101</t>
  </si>
  <si>
    <t>增值税和消费税税收返还支出</t>
  </si>
  <si>
    <t xml:space="preserve">      所得税基数返还支出</t>
  </si>
  <si>
    <t>2300102</t>
  </si>
  <si>
    <t>所得税基数返还支出</t>
  </si>
  <si>
    <t xml:space="preserve">      成品油价格和税费改革税收返还支出</t>
  </si>
  <si>
    <t>2300103</t>
  </si>
  <si>
    <t>成品油价格和税费改革税收返还支出</t>
  </si>
  <si>
    <t xml:space="preserve">      其他税收返还支出</t>
  </si>
  <si>
    <t>2300199</t>
  </si>
  <si>
    <t>其他税收返还支出</t>
  </si>
  <si>
    <t xml:space="preserve">    一般性转移支付</t>
  </si>
  <si>
    <t>23002</t>
  </si>
  <si>
    <t>一般性转移支付支出</t>
  </si>
  <si>
    <t xml:space="preserve">      体制补助支出</t>
  </si>
  <si>
    <t>2300201</t>
  </si>
  <si>
    <t>体制补助支出</t>
  </si>
  <si>
    <t xml:space="preserve">      均衡性转移支付支出</t>
  </si>
  <si>
    <t>2300202</t>
  </si>
  <si>
    <t>均衡性转移支付支出</t>
  </si>
  <si>
    <t xml:space="preserve">      革命老区及民族和边境地区转移支付支出</t>
  </si>
  <si>
    <t>2300203</t>
  </si>
  <si>
    <t>民族地区转移支付支出</t>
  </si>
  <si>
    <t xml:space="preserve">      调整工资转移支付支出</t>
  </si>
  <si>
    <t>2300204</t>
  </si>
  <si>
    <t>调整工资转移支付支出</t>
  </si>
  <si>
    <t xml:space="preserve">      农村税费改革转移支付支出</t>
  </si>
  <si>
    <t>2300206</t>
  </si>
  <si>
    <t>农村税费改革转移支付支出</t>
  </si>
  <si>
    <t xml:space="preserve">      县级基本财力保障机制奖补资金支出</t>
  </si>
  <si>
    <t>2300207</t>
  </si>
  <si>
    <t>县级基本财力保障机制奖补资金支出</t>
  </si>
  <si>
    <t xml:space="preserve">      结算补助支出</t>
  </si>
  <si>
    <t>2300208</t>
  </si>
  <si>
    <t>结算补助支出</t>
  </si>
  <si>
    <t xml:space="preserve">      化解债务补助支出</t>
  </si>
  <si>
    <t>2300211</t>
  </si>
  <si>
    <t>化解债务补助支出</t>
  </si>
  <si>
    <t xml:space="preserve">      资源枯竭型城市转移支付补助支出</t>
  </si>
  <si>
    <t>2300212</t>
  </si>
  <si>
    <t>资源枯竭型城市转移支付补助支出</t>
  </si>
  <si>
    <t xml:space="preserve">      企业事业单位划转补助支出</t>
  </si>
  <si>
    <t>2300214</t>
  </si>
  <si>
    <t>企事业单位划转补助支出</t>
  </si>
  <si>
    <t xml:space="preserve">      成品油价格和税费改革转移支付补助支出</t>
  </si>
  <si>
    <t>2300215</t>
  </si>
  <si>
    <t>成品油价格和税费改革转移支付补助支出</t>
  </si>
  <si>
    <t xml:space="preserve">      工商部门停征两费转移支付支出</t>
  </si>
  <si>
    <t>2300218</t>
  </si>
  <si>
    <t>工商部门停征两费转移支付支出</t>
  </si>
  <si>
    <t xml:space="preserve">      基层公检法司转移支付支出</t>
  </si>
  <si>
    <t>2300220</t>
  </si>
  <si>
    <t>公共安全转移支付支出</t>
  </si>
  <si>
    <t xml:space="preserve">      义务教育等转移支付支出</t>
  </si>
  <si>
    <t>2300221</t>
  </si>
  <si>
    <t>教育转移支付支出</t>
  </si>
  <si>
    <t xml:space="preserve">      基本养老保险和低保等转移支付支出</t>
  </si>
  <si>
    <t>2300222</t>
  </si>
  <si>
    <t>社会保障和就业转移支付支出</t>
  </si>
  <si>
    <t xml:space="preserve">      新型农村合作医疗等转移支付支出</t>
  </si>
  <si>
    <t>2300223</t>
  </si>
  <si>
    <t>医疗卫生转移支付支出</t>
  </si>
  <si>
    <t xml:space="preserve">      农村综合改革转移支付支出</t>
  </si>
  <si>
    <t>2300224</t>
  </si>
  <si>
    <t>农林水转移支付支出</t>
  </si>
  <si>
    <t xml:space="preserve">      产粮（油）大县奖励资金支出</t>
  </si>
  <si>
    <t>2300225</t>
  </si>
  <si>
    <t>产粮(油)大县奖励资金支出</t>
  </si>
  <si>
    <t xml:space="preserve">      重点生态功能区转移支付支出</t>
  </si>
  <si>
    <t>2300226</t>
  </si>
  <si>
    <t>重点生态功能区转移支付支出</t>
  </si>
  <si>
    <t xml:space="preserve">      固定数额补助支出</t>
  </si>
  <si>
    <r>
      <rPr>
        <sz val="11"/>
        <rFont val="宋体"/>
        <charset val="134"/>
      </rPr>
      <t>230022</t>
    </r>
    <r>
      <rPr>
        <sz val="11"/>
        <rFont val="宋体"/>
        <charset val="134"/>
      </rPr>
      <t>7</t>
    </r>
  </si>
  <si>
    <t>2300227</t>
  </si>
  <si>
    <t>固定数额补助支出</t>
  </si>
  <si>
    <t xml:space="preserve">      其他一般性转移支付支出</t>
  </si>
  <si>
    <t>2300299</t>
  </si>
  <si>
    <t>其他一般性转移支付支出</t>
  </si>
  <si>
    <t xml:space="preserve">    专项转移支付支出</t>
  </si>
  <si>
    <t>23003</t>
  </si>
  <si>
    <t>专项转移支付支出</t>
  </si>
  <si>
    <t>2300301</t>
  </si>
  <si>
    <t>2300302</t>
  </si>
  <si>
    <t>2300303</t>
  </si>
  <si>
    <t>2300304</t>
  </si>
  <si>
    <t>2300305</t>
  </si>
  <si>
    <t>2300306</t>
  </si>
  <si>
    <t>2300307</t>
  </si>
  <si>
    <t>2300308</t>
  </si>
  <si>
    <t>2300310</t>
  </si>
  <si>
    <t>2300311</t>
  </si>
  <si>
    <t>2300312</t>
  </si>
  <si>
    <t>2300313</t>
  </si>
  <si>
    <t>2300314</t>
  </si>
  <si>
    <t>2300315</t>
  </si>
  <si>
    <t>2300316</t>
  </si>
  <si>
    <t>2300317</t>
  </si>
  <si>
    <t xml:space="preserve">      国土海洋气象等</t>
  </si>
  <si>
    <t>2300320</t>
  </si>
  <si>
    <t>2300321</t>
  </si>
  <si>
    <t>2300322</t>
  </si>
  <si>
    <t>2300399</t>
  </si>
  <si>
    <t xml:space="preserve">  增设预算周转金</t>
  </si>
  <si>
    <t>230D</t>
  </si>
  <si>
    <t>增设预算周转金</t>
  </si>
  <si>
    <t xml:space="preserve">  债券还本支出</t>
  </si>
  <si>
    <t>22800</t>
  </si>
  <si>
    <t>22812</t>
  </si>
  <si>
    <t>地方政府债券还本</t>
  </si>
  <si>
    <t>2300801</t>
  </si>
  <si>
    <t xml:space="preserve">  年终结余</t>
  </si>
  <si>
    <t>2300901</t>
  </si>
  <si>
    <t>2300901A</t>
  </si>
  <si>
    <t>2300901B</t>
  </si>
  <si>
    <t xml:space="preserve">  转贷地方政府债券支出</t>
  </si>
  <si>
    <t>2301101</t>
  </si>
  <si>
    <t>转贷财政部代理发行地方政府债券支出</t>
  </si>
  <si>
    <t>23013</t>
  </si>
  <si>
    <t xml:space="preserve">  预算稳定调节基金</t>
  </si>
  <si>
    <t>23006</t>
  </si>
  <si>
    <t>安排预算稳定调节基金</t>
  </si>
  <si>
    <t>附：固定数额补助支出</t>
  </si>
  <si>
    <r>
      <rPr>
        <sz val="11"/>
        <rFont val="宋体"/>
        <charset val="134"/>
      </rPr>
      <t>22904</t>
    </r>
  </si>
  <si>
    <t>20510</t>
  </si>
  <si>
    <t>地方教育附加安排的支出</t>
  </si>
  <si>
    <t>2051001</t>
  </si>
  <si>
    <t>2051002</t>
  </si>
  <si>
    <t>2051003</t>
  </si>
  <si>
    <t>2051004</t>
  </si>
  <si>
    <t>2051005</t>
  </si>
  <si>
    <t>2051099</t>
  </si>
  <si>
    <t>其他地方教育附加安排的支出</t>
  </si>
  <si>
    <t>一、文化体育与传媒支出</t>
  </si>
  <si>
    <r>
      <rPr>
        <sz val="11"/>
        <rFont val="宋体"/>
        <charset val="134"/>
      </rPr>
      <t>229</t>
    </r>
    <r>
      <rPr>
        <sz val="11"/>
        <rFont val="宋体"/>
        <charset val="134"/>
      </rPr>
      <t>04</t>
    </r>
  </si>
  <si>
    <t>20706</t>
  </si>
  <si>
    <t>文化事业建设费安排的支出</t>
  </si>
  <si>
    <t>2070601</t>
  </si>
  <si>
    <t>精神文明建设</t>
  </si>
  <si>
    <t>2070602</t>
  </si>
  <si>
    <t>人才培训教学</t>
  </si>
  <si>
    <t>2070603</t>
  </si>
  <si>
    <t>文化创作</t>
  </si>
  <si>
    <t>2070604</t>
  </si>
  <si>
    <t>文化事业单位补助</t>
  </si>
  <si>
    <t>2070605</t>
  </si>
  <si>
    <t>爱国主义教育基地</t>
  </si>
  <si>
    <t>2070699</t>
  </si>
  <si>
    <t>其他文化事业建设费安排的支出</t>
  </si>
  <si>
    <t xml:space="preserve">    国家电影事业发展专项资金支出</t>
  </si>
  <si>
    <t>20707</t>
  </si>
  <si>
    <t>国家电影事业发展专项资金支出</t>
  </si>
  <si>
    <t>2070701</t>
  </si>
  <si>
    <t>资助国产影片放映</t>
  </si>
  <si>
    <t xml:space="preserve">      资助城市影院</t>
  </si>
  <si>
    <t>2070702</t>
  </si>
  <si>
    <t>资助城市影院</t>
  </si>
  <si>
    <t xml:space="preserve">      资助少数民族电影译制</t>
  </si>
  <si>
    <t>2070703</t>
  </si>
  <si>
    <t>资助少数民族电影译制</t>
  </si>
  <si>
    <t>2070799</t>
  </si>
  <si>
    <t>其他国家电影事业发展专项资金支出</t>
  </si>
  <si>
    <t>20822</t>
  </si>
  <si>
    <t>大中型水库移民后期扶持基金支出</t>
  </si>
  <si>
    <t>2082201</t>
  </si>
  <si>
    <t>移民补助</t>
  </si>
  <si>
    <t>2082202</t>
  </si>
  <si>
    <t>基础设施建设和经济发展</t>
  </si>
  <si>
    <t>2082299</t>
  </si>
  <si>
    <t>其他大中型水库移民后期扶持基金支出</t>
  </si>
  <si>
    <t xml:space="preserve">    小型水库移民扶助基金支出</t>
  </si>
  <si>
    <t>20823</t>
  </si>
  <si>
    <t>小型水库移民扶助基金支出</t>
  </si>
  <si>
    <t>2082301</t>
  </si>
  <si>
    <t>2082302</t>
  </si>
  <si>
    <t>2082399</t>
  </si>
  <si>
    <t>其他小型水库移民扶助基金支出</t>
  </si>
  <si>
    <t>20860</t>
  </si>
  <si>
    <t>残疾人就业保障金支出</t>
  </si>
  <si>
    <t>2086001</t>
  </si>
  <si>
    <t>就业和培训</t>
  </si>
  <si>
    <t>2086002</t>
  </si>
  <si>
    <t>职业康复</t>
  </si>
  <si>
    <t>2086003</t>
  </si>
  <si>
    <t>扶持农村残疾人生产</t>
  </si>
  <si>
    <t>2086004</t>
  </si>
  <si>
    <t>奖励残疾人就业单位</t>
  </si>
  <si>
    <t>2086099</t>
  </si>
  <si>
    <t>其他残疾人就业保障金支出</t>
  </si>
  <si>
    <r>
      <rPr>
        <sz val="11"/>
        <rFont val="宋体"/>
        <charset val="134"/>
      </rPr>
      <t xml:space="preserve"> </t>
    </r>
    <r>
      <rPr>
        <sz val="11"/>
        <rFont val="宋体"/>
        <charset val="134"/>
      </rPr>
      <t xml:space="preserve">   可再生能源电价附加收入安排的支出</t>
    </r>
  </si>
  <si>
    <t>21160</t>
  </si>
  <si>
    <t>可再生能源电价附加收入安排的支出</t>
  </si>
  <si>
    <t xml:space="preserve">      其他可再生能源电价附加收入安排的支出</t>
  </si>
  <si>
    <t>2116099</t>
  </si>
  <si>
    <t>管理费用支出</t>
  </si>
  <si>
    <r>
      <rPr>
        <sz val="11"/>
        <rFont val="宋体"/>
        <charset val="134"/>
      </rPr>
      <t xml:space="preserve"> </t>
    </r>
    <r>
      <rPr>
        <sz val="11"/>
        <rFont val="宋体"/>
        <charset val="134"/>
      </rPr>
      <t xml:space="preserve">   废弃电器电子产品处理基金支出</t>
    </r>
  </si>
  <si>
    <t>21161</t>
  </si>
  <si>
    <t>废弃电器电子产品处理基金支出</t>
  </si>
  <si>
    <r>
      <rPr>
        <sz val="11"/>
        <rFont val="宋体"/>
        <charset val="134"/>
      </rPr>
      <t xml:space="preserve"> </t>
    </r>
    <r>
      <rPr>
        <sz val="11"/>
        <rFont val="宋体"/>
        <charset val="134"/>
      </rPr>
      <t xml:space="preserve">     回收处理费用补贴</t>
    </r>
  </si>
  <si>
    <r>
      <rPr>
        <sz val="11"/>
        <rFont val="宋体"/>
        <charset val="134"/>
      </rPr>
      <t>211610</t>
    </r>
    <r>
      <rPr>
        <sz val="11"/>
        <rFont val="宋体"/>
        <charset val="134"/>
      </rPr>
      <t>1</t>
    </r>
  </si>
  <si>
    <t>2116101</t>
  </si>
  <si>
    <t>回收处理费用补贴</t>
  </si>
  <si>
    <t xml:space="preserve">      信息系统建设</t>
  </si>
  <si>
    <t>2116102</t>
  </si>
  <si>
    <t xml:space="preserve">      基金征管经费</t>
  </si>
  <si>
    <t>2116103</t>
  </si>
  <si>
    <t>基金征管经费</t>
  </si>
  <si>
    <t xml:space="preserve">      其他废弃电器电子产品处理基金支出</t>
  </si>
  <si>
    <t>2116104</t>
  </si>
  <si>
    <t>其他废弃电器电子产品处理基金支出</t>
  </si>
  <si>
    <t xml:space="preserve">    政府住房基金支出</t>
  </si>
  <si>
    <t>21207</t>
  </si>
  <si>
    <t>政府住房基金支出</t>
  </si>
  <si>
    <t>2120701</t>
  </si>
  <si>
    <t>2120702</t>
  </si>
  <si>
    <t>廉租住房支出</t>
  </si>
  <si>
    <t>2120799</t>
  </si>
  <si>
    <t>2120703</t>
  </si>
  <si>
    <t>廉租住房维护和管理支出</t>
  </si>
  <si>
    <t>2120704</t>
  </si>
  <si>
    <t>公共租赁住房支出</t>
  </si>
  <si>
    <t>2120705</t>
  </si>
  <si>
    <t>公共租赁住房租金支出</t>
  </si>
  <si>
    <r>
      <rPr>
        <sz val="11"/>
        <rFont val="宋体"/>
        <charset val="134"/>
      </rPr>
      <t>212070</t>
    </r>
    <r>
      <rPr>
        <sz val="11"/>
        <rFont val="宋体"/>
        <charset val="134"/>
      </rPr>
      <t>6</t>
    </r>
  </si>
  <si>
    <t>2120706</t>
  </si>
  <si>
    <t xml:space="preserve">      其他政府住房基金支出</t>
  </si>
  <si>
    <t>其他政府住房基金支出</t>
  </si>
  <si>
    <t xml:space="preserve">    国有土地使用权出让收入安排的支出</t>
  </si>
  <si>
    <t>21208</t>
  </si>
  <si>
    <t>国有土地使用权出让收入安排的支出</t>
  </si>
  <si>
    <t>2120801</t>
  </si>
  <si>
    <t>征地和拆迁补偿支出</t>
  </si>
  <si>
    <t>2120802</t>
  </si>
  <si>
    <t>土地开发支出</t>
  </si>
  <si>
    <t>2120803</t>
  </si>
  <si>
    <t>城市建设支出</t>
  </si>
  <si>
    <t>2120804</t>
  </si>
  <si>
    <t>农村基础设施建设支出</t>
  </si>
  <si>
    <t>2120805</t>
  </si>
  <si>
    <t>补助被征地农民支出</t>
  </si>
  <si>
    <t>2120806</t>
  </si>
  <si>
    <t>土地出让业务支出</t>
  </si>
  <si>
    <t>2120807</t>
  </si>
  <si>
    <t>2120899</t>
  </si>
  <si>
    <t>2120808</t>
  </si>
  <si>
    <t>基础教育支出</t>
  </si>
  <si>
    <t xml:space="preserve">      支付破产或改制企业职工安置费</t>
  </si>
  <si>
    <t>2120809</t>
  </si>
  <si>
    <t>支付破产或改制企业职工安置费</t>
  </si>
  <si>
    <t>2120810</t>
  </si>
  <si>
    <t>棚户区改造支出</t>
  </si>
  <si>
    <t>2120811</t>
  </si>
  <si>
    <t>2120812</t>
  </si>
  <si>
    <t>农田水利建设资金安排的支出</t>
  </si>
  <si>
    <r>
      <rPr>
        <sz val="11"/>
        <rFont val="宋体"/>
        <charset val="134"/>
      </rPr>
      <t>212081</t>
    </r>
    <r>
      <rPr>
        <sz val="11"/>
        <rFont val="宋体"/>
        <charset val="134"/>
      </rPr>
      <t>3</t>
    </r>
  </si>
  <si>
    <t>2120813</t>
  </si>
  <si>
    <t>其他国有土地使用权出让收入安排的支出</t>
  </si>
  <si>
    <t xml:space="preserve">    城市公用事业附加安排的支出</t>
  </si>
  <si>
    <t>21209</t>
  </si>
  <si>
    <t>城市公用事业附加安排的支出</t>
  </si>
  <si>
    <t xml:space="preserve">      城市公共设施</t>
  </si>
  <si>
    <t>2120901</t>
  </si>
  <si>
    <t>城市公共设施</t>
  </si>
  <si>
    <t xml:space="preserve">      城市环境卫生</t>
  </si>
  <si>
    <t>2120902</t>
  </si>
  <si>
    <t>城市环境卫生</t>
  </si>
  <si>
    <t xml:space="preserve">      公有房屋</t>
  </si>
  <si>
    <t>2120903</t>
  </si>
  <si>
    <t>公有房屋</t>
  </si>
  <si>
    <t xml:space="preserve">      城市防洪</t>
  </si>
  <si>
    <t>2120904</t>
  </si>
  <si>
    <t>城市防洪</t>
  </si>
  <si>
    <t xml:space="preserve">      其他城市公用事业附加安排的支出</t>
  </si>
  <si>
    <t>2120999</t>
  </si>
  <si>
    <t>其他城市公用事业附加安排的支出</t>
  </si>
  <si>
    <t xml:space="preserve">    国有土地收益基金支出</t>
  </si>
  <si>
    <t>21210</t>
  </si>
  <si>
    <t>国有土地收益基金支出</t>
  </si>
  <si>
    <t>2121001</t>
  </si>
  <si>
    <t>2121002</t>
  </si>
  <si>
    <t>　    其他国有土地收益基金支出</t>
  </si>
  <si>
    <t>2121099</t>
  </si>
  <si>
    <t>其他国有土地收益基金支出</t>
  </si>
  <si>
    <t xml:space="preserve">    农业土地开发资金支出</t>
  </si>
  <si>
    <t>21211</t>
  </si>
  <si>
    <t>农业土地开发资金支出</t>
  </si>
  <si>
    <t xml:space="preserve">    新增建设用地有偿使用费安排的支出</t>
  </si>
  <si>
    <t>21212</t>
  </si>
  <si>
    <t>新增建设用地有偿使用费安排的支出</t>
  </si>
  <si>
    <t>2121201</t>
  </si>
  <si>
    <t>耕地开发专项支出</t>
  </si>
  <si>
    <t>2121202</t>
  </si>
  <si>
    <t>基本农田建设和保护支出</t>
  </si>
  <si>
    <t>2121203</t>
  </si>
  <si>
    <t>土地整理支出</t>
  </si>
  <si>
    <t xml:space="preserve">      用于地震灾后恢复重建的支出</t>
  </si>
  <si>
    <t>2121204</t>
  </si>
  <si>
    <t>用于地震灾后恢复重建的支出</t>
  </si>
  <si>
    <t>21213</t>
  </si>
  <si>
    <t>城市基础设施配套费安排的支出</t>
  </si>
  <si>
    <t>2121301</t>
  </si>
  <si>
    <t>2121302</t>
  </si>
  <si>
    <t>2121303</t>
  </si>
  <si>
    <t>2121304</t>
  </si>
  <si>
    <t xml:space="preserve">      其他城市基础设施配套费安排的支出</t>
  </si>
  <si>
    <t>2121399</t>
  </si>
  <si>
    <t>其他城市基础设施配套费安排的支出</t>
  </si>
  <si>
    <t xml:space="preserve">    新菜地开发建设基金支出</t>
  </si>
  <si>
    <t>21360</t>
  </si>
  <si>
    <t>新菜地开发建设基金支出</t>
  </si>
  <si>
    <t xml:space="preserve">      开发新菜地工程</t>
  </si>
  <si>
    <t>2136001</t>
  </si>
  <si>
    <t>开发新菜地工程</t>
  </si>
  <si>
    <t xml:space="preserve">      改造老菜地工程</t>
  </si>
  <si>
    <t>2136002</t>
  </si>
  <si>
    <t>改造老菜地工程</t>
  </si>
  <si>
    <t xml:space="preserve">      设备购置</t>
  </si>
  <si>
    <t>2136003</t>
  </si>
  <si>
    <t>设备购置</t>
  </si>
  <si>
    <t xml:space="preserve">      技术培训与推广</t>
  </si>
  <si>
    <t>2136004</t>
  </si>
  <si>
    <t>技术培训与推广</t>
  </si>
  <si>
    <t xml:space="preserve">      其他新菜地开发建设基金支出</t>
  </si>
  <si>
    <t>2136099</t>
  </si>
  <si>
    <t>其他新菜地开发建设基金支出</t>
  </si>
  <si>
    <t>21361</t>
  </si>
  <si>
    <t>育林基金支出</t>
  </si>
  <si>
    <t>2136101</t>
  </si>
  <si>
    <t>2136102</t>
  </si>
  <si>
    <t>林业有害生物防治</t>
  </si>
  <si>
    <t>2136103</t>
  </si>
  <si>
    <t>森林防火</t>
  </si>
  <si>
    <t>2136104</t>
  </si>
  <si>
    <t>2136105</t>
  </si>
  <si>
    <t>2136106</t>
  </si>
  <si>
    <t>2136199</t>
  </si>
  <si>
    <t>其他育林基金支出</t>
  </si>
  <si>
    <t>21362</t>
  </si>
  <si>
    <t>森林植被恢复费安排的支出</t>
  </si>
  <si>
    <t>2136201</t>
  </si>
  <si>
    <t>林地调查规划设计</t>
  </si>
  <si>
    <t>2136202</t>
  </si>
  <si>
    <t>林地整理</t>
  </si>
  <si>
    <t>2136203</t>
  </si>
  <si>
    <t>2136204</t>
  </si>
  <si>
    <t>2136205</t>
  </si>
  <si>
    <t>2136206</t>
  </si>
  <si>
    <t>森林资源管护</t>
  </si>
  <si>
    <t>2136299</t>
  </si>
  <si>
    <t>其他森林植被恢复费安排的支出</t>
  </si>
  <si>
    <t>21363</t>
  </si>
  <si>
    <t>中央水利建设基金支出</t>
  </si>
  <si>
    <t>2136301</t>
  </si>
  <si>
    <t>2136302</t>
  </si>
  <si>
    <t>水利工程维护</t>
  </si>
  <si>
    <t>2136303</t>
  </si>
  <si>
    <t>防洪工程含应急渡汛</t>
  </si>
  <si>
    <t>2136399</t>
  </si>
  <si>
    <t>其他中央水利建设基金支出</t>
  </si>
  <si>
    <t>21364</t>
  </si>
  <si>
    <t>地方水利建设基金支出</t>
  </si>
  <si>
    <t>2136401</t>
  </si>
  <si>
    <t>2136402</t>
  </si>
  <si>
    <t>2136403</t>
  </si>
  <si>
    <t>2136404</t>
  </si>
  <si>
    <t>2136499</t>
  </si>
  <si>
    <t>其他地方水利建设基金支出</t>
  </si>
  <si>
    <t xml:space="preserve">    大中型水库库区基金支出</t>
  </si>
  <si>
    <t>21366</t>
  </si>
  <si>
    <t>大中型水库库区基金支出</t>
  </si>
  <si>
    <t>2136601</t>
  </si>
  <si>
    <t xml:space="preserve">      解决移民遗留问题</t>
  </si>
  <si>
    <t>2136602</t>
  </si>
  <si>
    <t>解决移民遗留问题</t>
  </si>
  <si>
    <t xml:space="preserve">      库区防护工程维护</t>
  </si>
  <si>
    <t>2136603</t>
  </si>
  <si>
    <t>库区防护工程维护</t>
  </si>
  <si>
    <t>2136699</t>
  </si>
  <si>
    <t>其他大中型水库库区基金支出</t>
  </si>
  <si>
    <t xml:space="preserve">    三峡水库库区基金支出</t>
  </si>
  <si>
    <t>21367</t>
  </si>
  <si>
    <t>三峡水库库区基金支出</t>
  </si>
  <si>
    <t>2136701</t>
  </si>
  <si>
    <t>2136702</t>
  </si>
  <si>
    <t xml:space="preserve">      库区维护和管理</t>
  </si>
  <si>
    <t>2136703</t>
  </si>
  <si>
    <t>库区维护和管理</t>
  </si>
  <si>
    <t xml:space="preserve">      其他三峡水库库区基金支出</t>
  </si>
  <si>
    <t>2136799</t>
  </si>
  <si>
    <t>其他三峡水库库区基金支出</t>
  </si>
  <si>
    <t xml:space="preserve">    南水北调工程基金支出</t>
  </si>
  <si>
    <t>21368</t>
  </si>
  <si>
    <t>南水北调工程基金支出</t>
  </si>
  <si>
    <t xml:space="preserve">      南水北调工程建设</t>
  </si>
  <si>
    <t>2136801</t>
  </si>
  <si>
    <t xml:space="preserve">      偿还南水北调工程贷款本息</t>
  </si>
  <si>
    <t>2136802</t>
  </si>
  <si>
    <t>偿还南水北调工程贷款本息</t>
  </si>
  <si>
    <t xml:space="preserve">    国家重大水利工程建设基金支出</t>
  </si>
  <si>
    <t>21369</t>
  </si>
  <si>
    <t>国家重大水利工程建设基金支出</t>
  </si>
  <si>
    <t>2136901</t>
  </si>
  <si>
    <t xml:space="preserve">      三峡工程后续工作</t>
  </si>
  <si>
    <t>2136902</t>
  </si>
  <si>
    <t>三峡工程后续工作</t>
  </si>
  <si>
    <t xml:space="preserve">      地方重大水利工程建设</t>
  </si>
  <si>
    <t>2136903</t>
  </si>
  <si>
    <t>地方重大水利工程建设</t>
  </si>
  <si>
    <t>2136999</t>
  </si>
  <si>
    <t>其他重大水利工程建设基金支出</t>
  </si>
  <si>
    <t xml:space="preserve">    水土保持补偿费安排的支出</t>
  </si>
  <si>
    <r>
      <rPr>
        <sz val="11"/>
        <rFont val="宋体"/>
        <charset val="134"/>
      </rPr>
      <t>21370</t>
    </r>
  </si>
  <si>
    <t>21370</t>
  </si>
  <si>
    <t>水土保持补偿费安排的支出</t>
  </si>
  <si>
    <t xml:space="preserve">      综合治理和生态修复</t>
  </si>
  <si>
    <r>
      <rPr>
        <sz val="11"/>
        <rFont val="宋体"/>
        <charset val="134"/>
      </rPr>
      <t>2137001</t>
    </r>
  </si>
  <si>
    <t>2137001</t>
  </si>
  <si>
    <t>综合治理和生态修复</t>
  </si>
  <si>
    <t xml:space="preserve">      预防保护和监督管理</t>
  </si>
  <si>
    <r>
      <rPr>
        <sz val="11"/>
        <rFont val="宋体"/>
        <charset val="134"/>
      </rPr>
      <t>2137002</t>
    </r>
  </si>
  <si>
    <t>2137002</t>
  </si>
  <si>
    <t>预防保护和监督管理</t>
  </si>
  <si>
    <t xml:space="preserve">      其他水土保持补偿费安排的支出</t>
  </si>
  <si>
    <r>
      <rPr>
        <sz val="11"/>
        <rFont val="宋体"/>
        <charset val="134"/>
      </rPr>
      <t>2137003</t>
    </r>
  </si>
  <si>
    <t>2137003</t>
  </si>
  <si>
    <t>其他水土保持补偿费安排的支出</t>
  </si>
  <si>
    <t>2140190</t>
  </si>
  <si>
    <t>船舶港务费安排的支出</t>
  </si>
  <si>
    <t>2140191</t>
  </si>
  <si>
    <t>长江口航道维护支出</t>
  </si>
  <si>
    <r>
      <rPr>
        <sz val="11"/>
        <rFont val="宋体"/>
        <charset val="134"/>
      </rPr>
      <t xml:space="preserve"> </t>
    </r>
    <r>
      <rPr>
        <sz val="11"/>
        <rFont val="宋体"/>
        <charset val="134"/>
      </rPr>
      <t xml:space="preserve">  铁路运输</t>
    </r>
  </si>
  <si>
    <r>
      <rPr>
        <sz val="11"/>
        <rFont val="宋体"/>
        <charset val="134"/>
      </rPr>
      <t>21402</t>
    </r>
  </si>
  <si>
    <r>
      <rPr>
        <sz val="11"/>
        <rFont val="宋体"/>
        <charset val="134"/>
      </rPr>
      <t xml:space="preserve"> </t>
    </r>
    <r>
      <rPr>
        <sz val="11"/>
        <rFont val="宋体"/>
        <charset val="134"/>
      </rPr>
      <t xml:space="preserve">     铁路资产变现收入安排的支出</t>
    </r>
  </si>
  <si>
    <r>
      <rPr>
        <sz val="11"/>
        <rFont val="宋体"/>
        <charset val="134"/>
      </rPr>
      <t>2140280</t>
    </r>
  </si>
  <si>
    <t>2140280</t>
  </si>
  <si>
    <t>铁路资产变现收入安排的支出</t>
  </si>
  <si>
    <t xml:space="preserve">    海南省高等级公路车辆通行附加费安排的支出</t>
  </si>
  <si>
    <t>21460</t>
  </si>
  <si>
    <t>海南省高等级公路车辆通行附加费安排的支出</t>
  </si>
  <si>
    <t>2146001</t>
  </si>
  <si>
    <t>公路建设</t>
  </si>
  <si>
    <t>2146002</t>
  </si>
  <si>
    <t xml:space="preserve">      公路还贷</t>
  </si>
  <si>
    <t>2146003</t>
  </si>
  <si>
    <t>公路还贷</t>
  </si>
  <si>
    <t xml:space="preserve">      其他海南省高等级公路车辆通行附加费安排的支出</t>
  </si>
  <si>
    <t>2146099</t>
  </si>
  <si>
    <t>其他海南省高等级公路车辆通行附加费安排的支出</t>
  </si>
  <si>
    <t>21461</t>
  </si>
  <si>
    <t>转让政府还贷道路收费权收入安排的支出</t>
  </si>
  <si>
    <t>2146101</t>
  </si>
  <si>
    <t>2146102</t>
  </si>
  <si>
    <t>2146199</t>
  </si>
  <si>
    <t>其他转让政府还贷道路收费权收入安排的支出</t>
  </si>
  <si>
    <t xml:space="preserve">    车辆通行费安排的支出</t>
  </si>
  <si>
    <t>21462</t>
  </si>
  <si>
    <t>车辆通行费安排的支出</t>
  </si>
  <si>
    <t>2146201</t>
  </si>
  <si>
    <t xml:space="preserve">      政府还贷公路养护</t>
  </si>
  <si>
    <t>2146202</t>
  </si>
  <si>
    <t>政府还贷公路养护</t>
  </si>
  <si>
    <t xml:space="preserve">      政府还贷公路管理</t>
  </si>
  <si>
    <t>2146203</t>
  </si>
  <si>
    <t>政府还贷公路管理</t>
  </si>
  <si>
    <t xml:space="preserve">      其他车辆通行费安排的支出</t>
  </si>
  <si>
    <t>2146299</t>
  </si>
  <si>
    <t>其他车辆通行费安排的支出</t>
  </si>
  <si>
    <t xml:space="preserve">    港口建设费安排的支出</t>
  </si>
  <si>
    <t>21463</t>
  </si>
  <si>
    <t>港口建设费安排的支出</t>
  </si>
  <si>
    <t xml:space="preserve">      港口设施</t>
  </si>
  <si>
    <t>2146301</t>
  </si>
  <si>
    <t xml:space="preserve">      航道建设和维护</t>
  </si>
  <si>
    <t>2146302</t>
  </si>
  <si>
    <t>航道建设和维护</t>
  </si>
  <si>
    <t xml:space="preserve">      航运保障系统建设</t>
  </si>
  <si>
    <t>2146303</t>
  </si>
  <si>
    <t>航运保障系统建设</t>
  </si>
  <si>
    <t xml:space="preserve">      其他港口建设费安排的支出</t>
  </si>
  <si>
    <t>2146399</t>
  </si>
  <si>
    <t>其他港口建设费安排的支出</t>
  </si>
  <si>
    <t xml:space="preserve">    铁路建设基金支出</t>
  </si>
  <si>
    <t>21464</t>
  </si>
  <si>
    <t>铁路建设基金支出</t>
  </si>
  <si>
    <t xml:space="preserve">      铁路建设投资</t>
  </si>
  <si>
    <t>2146401</t>
  </si>
  <si>
    <t>铁路建设投资</t>
  </si>
  <si>
    <t xml:space="preserve">      购置铁路机车车辆</t>
  </si>
  <si>
    <t>2146402</t>
  </si>
  <si>
    <t>购置铁路机车车辆</t>
  </si>
  <si>
    <t xml:space="preserve">      铁路还贷</t>
  </si>
  <si>
    <t>2146403</t>
  </si>
  <si>
    <t>铁路还贷</t>
  </si>
  <si>
    <t xml:space="preserve">      建设项目铺底资金</t>
  </si>
  <si>
    <t>2146404</t>
  </si>
  <si>
    <t>建设项目铺底资金</t>
  </si>
  <si>
    <t xml:space="preserve">      勘测设计</t>
  </si>
  <si>
    <t>2146405</t>
  </si>
  <si>
    <t>勘测设计</t>
  </si>
  <si>
    <t xml:space="preserve">      注册资本金</t>
  </si>
  <si>
    <t>2146406</t>
  </si>
  <si>
    <t>注册资本金</t>
  </si>
  <si>
    <t xml:space="preserve">      周转资金</t>
  </si>
  <si>
    <t>2146407</t>
  </si>
  <si>
    <t>周转资金</t>
  </si>
  <si>
    <t xml:space="preserve">      其他铁路建设基金支出</t>
  </si>
  <si>
    <t>2146499</t>
  </si>
  <si>
    <t>其他铁路建设基金支出</t>
  </si>
  <si>
    <t xml:space="preserve">    船舶油污损害赔偿基金支出</t>
  </si>
  <si>
    <t>21468</t>
  </si>
  <si>
    <t>船舶油污损害赔偿基金支出</t>
  </si>
  <si>
    <t xml:space="preserve">      应急处置费用</t>
  </si>
  <si>
    <t>2146801</t>
  </si>
  <si>
    <t>应急处置费用</t>
  </si>
  <si>
    <t xml:space="preserve">      控制清除污染</t>
  </si>
  <si>
    <t>2146802</t>
  </si>
  <si>
    <t>控制清除污染</t>
  </si>
  <si>
    <t xml:space="preserve">      损失补偿</t>
  </si>
  <si>
    <t>2146803</t>
  </si>
  <si>
    <t>损失补偿</t>
  </si>
  <si>
    <t xml:space="preserve">      生态恢复</t>
  </si>
  <si>
    <t>2146804</t>
  </si>
  <si>
    <t>生态恢复</t>
  </si>
  <si>
    <t xml:space="preserve">      监视监测</t>
  </si>
  <si>
    <t>2146805</t>
  </si>
  <si>
    <t>监视监测</t>
  </si>
  <si>
    <t xml:space="preserve">      其他船舶油污损害赔偿基金支出</t>
  </si>
  <si>
    <t>2146899</t>
  </si>
  <si>
    <t>其他船舶油污损害赔偿基金支出</t>
  </si>
  <si>
    <t xml:space="preserve">    民航发展基金支出</t>
  </si>
  <si>
    <t>21469</t>
  </si>
  <si>
    <t>民航发展基金支出</t>
  </si>
  <si>
    <t xml:space="preserve">      民航机场建设</t>
  </si>
  <si>
    <t>2146901</t>
  </si>
  <si>
    <t>民航机场建设</t>
  </si>
  <si>
    <t xml:space="preserve">      空管系统建设</t>
  </si>
  <si>
    <t>2146902</t>
  </si>
  <si>
    <t xml:space="preserve">      民航安全</t>
  </si>
  <si>
    <t>2146903</t>
  </si>
  <si>
    <t>民航安全</t>
  </si>
  <si>
    <t xml:space="preserve">      航线和机场补贴</t>
  </si>
  <si>
    <t>2146904</t>
  </si>
  <si>
    <t>航线和机场补贴</t>
  </si>
  <si>
    <t xml:space="preserve">      民航科教和信息</t>
  </si>
  <si>
    <t>2146905</t>
  </si>
  <si>
    <t>民航科教和信息</t>
  </si>
  <si>
    <t xml:space="preserve">      民航节能减排</t>
  </si>
  <si>
    <t>2146906</t>
  </si>
  <si>
    <t>民航节能减排</t>
  </si>
  <si>
    <t xml:space="preserve">      通用航空发展</t>
  </si>
  <si>
    <t>2146907</t>
  </si>
  <si>
    <t>通用航空发展</t>
  </si>
  <si>
    <t xml:space="preserve">      征管经费</t>
  </si>
  <si>
    <t>2146908</t>
  </si>
  <si>
    <t>征管经费</t>
  </si>
  <si>
    <t xml:space="preserve">      其他民航发展基金支出</t>
  </si>
  <si>
    <t>2146999</t>
  </si>
  <si>
    <t>其他民航发展基金支出</t>
  </si>
  <si>
    <t xml:space="preserve">      无线电频率占用费安排的支出</t>
  </si>
  <si>
    <t>2150570</t>
  </si>
  <si>
    <t>无线电频率占用费安排的支出</t>
  </si>
  <si>
    <t xml:space="preserve">    散装水泥专项资金支出</t>
  </si>
  <si>
    <t>21560</t>
  </si>
  <si>
    <t>散装水泥专项资金支出</t>
  </si>
  <si>
    <t xml:space="preserve">      建设专用设施</t>
  </si>
  <si>
    <t>2156001</t>
  </si>
  <si>
    <t>建设专用设施</t>
  </si>
  <si>
    <t xml:space="preserve">      专用设备购置和维修</t>
  </si>
  <si>
    <t>2156002</t>
  </si>
  <si>
    <t>专用设备购置和维修</t>
  </si>
  <si>
    <t>2156003</t>
  </si>
  <si>
    <t>贷款贴息</t>
  </si>
  <si>
    <t xml:space="preserve">      技术研发与推广</t>
  </si>
  <si>
    <t>2156004</t>
  </si>
  <si>
    <t>技术研发与推广</t>
  </si>
  <si>
    <t xml:space="preserve">      宣传</t>
  </si>
  <si>
    <t>2156005</t>
  </si>
  <si>
    <t>宣传</t>
  </si>
  <si>
    <t xml:space="preserve">      其他散装水泥专项资金支出</t>
  </si>
  <si>
    <t>2156099</t>
  </si>
  <si>
    <t>其他散装水泥专项资金支出</t>
  </si>
  <si>
    <t xml:space="preserve">    新型墙体材料专项基金支出</t>
  </si>
  <si>
    <t>21561</t>
  </si>
  <si>
    <t>新型墙体材料专项基金支出</t>
  </si>
  <si>
    <t xml:space="preserve">      技改贴息和补助</t>
  </si>
  <si>
    <t>2156101</t>
  </si>
  <si>
    <t>技改贴息和补助</t>
  </si>
  <si>
    <t xml:space="preserve">      技术研发和推广</t>
  </si>
  <si>
    <t>2156102</t>
  </si>
  <si>
    <t>技术研发和推广</t>
  </si>
  <si>
    <t xml:space="preserve">      示范项目补贴</t>
  </si>
  <si>
    <t>2156103</t>
  </si>
  <si>
    <t>示范项目补贴</t>
  </si>
  <si>
    <t xml:space="preserve">      宣传和培训</t>
  </si>
  <si>
    <t>2156104</t>
  </si>
  <si>
    <t>宣传和培训</t>
  </si>
  <si>
    <t xml:space="preserve">      其他新型墙体材料专项基金支出</t>
  </si>
  <si>
    <t>2156199</t>
  </si>
  <si>
    <t>其他新型墙体材料专项基金支出</t>
  </si>
  <si>
    <t xml:space="preserve">    农网还贷资金支出</t>
  </si>
  <si>
    <t>21562</t>
  </si>
  <si>
    <t>农网还贷资金支出</t>
  </si>
  <si>
    <t xml:space="preserve">      地方农网还贷资金支出</t>
  </si>
  <si>
    <t>2156202</t>
  </si>
  <si>
    <t>地方农网还贷资金支出</t>
  </si>
  <si>
    <t xml:space="preserve">      其他农网还贷资金支出</t>
  </si>
  <si>
    <t>2156299</t>
  </si>
  <si>
    <t>其他农网还贷资金支出</t>
  </si>
  <si>
    <t>21563</t>
  </si>
  <si>
    <t>山西省煤炭可持续发展基金支出</t>
  </si>
  <si>
    <t>2156301</t>
  </si>
  <si>
    <t>生态环境治理</t>
  </si>
  <si>
    <t>2156302</t>
  </si>
  <si>
    <t>资源地区转型和接替产业发展</t>
  </si>
  <si>
    <t>2156303</t>
  </si>
  <si>
    <t>解决社会问题</t>
  </si>
  <si>
    <t>2156399</t>
  </si>
  <si>
    <t>其他山西省煤炭可持续发展基金支出</t>
  </si>
  <si>
    <t xml:space="preserve">    电力改革预留资产变现收入安排的支出</t>
  </si>
  <si>
    <t>21564</t>
  </si>
  <si>
    <t>电力改革预留资产变现收入安排的支出</t>
  </si>
  <si>
    <t>21660</t>
  </si>
  <si>
    <t>旅游发展基金支出</t>
  </si>
  <si>
    <t xml:space="preserve">      宣传促销</t>
  </si>
  <si>
    <t>2166001</t>
  </si>
  <si>
    <t>宣传促销</t>
  </si>
  <si>
    <t xml:space="preserve">      行业规划</t>
  </si>
  <si>
    <t>2166002</t>
  </si>
  <si>
    <t>行业规划</t>
  </si>
  <si>
    <t xml:space="preserve">      旅游事业补助</t>
  </si>
  <si>
    <t>2166003</t>
  </si>
  <si>
    <t>旅游事业补助</t>
  </si>
  <si>
    <t xml:space="preserve">      地方旅游开发项目补助</t>
  </si>
  <si>
    <t>2166004</t>
  </si>
  <si>
    <t>地方旅游开发项目补助</t>
  </si>
  <si>
    <t xml:space="preserve">      其他旅游发展基金支出</t>
  </si>
  <si>
    <t>2166099</t>
  </si>
  <si>
    <t>其他旅游发展基金支出</t>
  </si>
  <si>
    <t xml:space="preserve">    其他政府性基金支出</t>
  </si>
  <si>
    <t>22904</t>
  </si>
  <si>
    <t>其他政府性基金支出</t>
  </si>
  <si>
    <r>
      <rPr>
        <sz val="11"/>
        <rFont val="宋体"/>
        <charset val="134"/>
      </rPr>
      <t>22908</t>
    </r>
  </si>
  <si>
    <t>22908</t>
  </si>
  <si>
    <t>彩票发行销售机构业务费安排的支出</t>
  </si>
  <si>
    <t xml:space="preserve">      福利彩票发行机构的业务费支出</t>
  </si>
  <si>
    <r>
      <rPr>
        <sz val="11"/>
        <rFont val="宋体"/>
        <charset val="134"/>
      </rPr>
      <t>2290802</t>
    </r>
  </si>
  <si>
    <t>2290802</t>
  </si>
  <si>
    <t>福利彩票发行机构的业务费支出</t>
  </si>
  <si>
    <t xml:space="preserve">      体育彩票发行机构的业务费支出</t>
  </si>
  <si>
    <r>
      <rPr>
        <sz val="11"/>
        <rFont val="宋体"/>
        <charset val="134"/>
      </rPr>
      <t>2290803</t>
    </r>
  </si>
  <si>
    <t>2290803</t>
  </si>
  <si>
    <t>体育彩票发行机构的业务费支出</t>
  </si>
  <si>
    <t xml:space="preserve">      福利彩票销售机构的业务费支出</t>
  </si>
  <si>
    <r>
      <rPr>
        <sz val="11"/>
        <rFont val="宋体"/>
        <charset val="134"/>
      </rPr>
      <t>2290804</t>
    </r>
  </si>
  <si>
    <t>2290804</t>
  </si>
  <si>
    <t>福利彩票销售机构的业务费支出</t>
  </si>
  <si>
    <t xml:space="preserve">      体育彩票销售机构的业务费支出</t>
  </si>
  <si>
    <r>
      <rPr>
        <sz val="11"/>
        <rFont val="宋体"/>
        <charset val="134"/>
      </rPr>
      <t>2290805</t>
    </r>
  </si>
  <si>
    <t>2290805</t>
  </si>
  <si>
    <t>体育彩票销售机构的业务费支出</t>
  </si>
  <si>
    <t xml:space="preserve">      彩票兑奖周转金支出</t>
  </si>
  <si>
    <r>
      <rPr>
        <sz val="11"/>
        <rFont val="宋体"/>
        <charset val="134"/>
      </rPr>
      <t>2290806</t>
    </r>
  </si>
  <si>
    <t>2290806</t>
  </si>
  <si>
    <t>彩票兑奖周转金支出</t>
  </si>
  <si>
    <t xml:space="preserve">      彩票发行销售风险基金支出</t>
  </si>
  <si>
    <r>
      <rPr>
        <sz val="11"/>
        <rFont val="宋体"/>
        <charset val="134"/>
      </rPr>
      <t>2290807</t>
    </r>
  </si>
  <si>
    <t>2290807</t>
  </si>
  <si>
    <t>彩票发行销售风险基金支出</t>
  </si>
  <si>
    <r>
      <rPr>
        <sz val="11"/>
        <rFont val="宋体"/>
        <charset val="134"/>
      </rPr>
      <t>2290808</t>
    </r>
  </si>
  <si>
    <t>2290808</t>
  </si>
  <si>
    <t>彩票市场调控资金支出</t>
  </si>
  <si>
    <t xml:space="preserve">      其他彩票发行销售机构业务费安排的支出</t>
  </si>
  <si>
    <r>
      <rPr>
        <sz val="11"/>
        <rFont val="宋体"/>
        <charset val="134"/>
      </rPr>
      <t>2290899</t>
    </r>
  </si>
  <si>
    <t>2290899</t>
  </si>
  <si>
    <t>其他彩票发行销售机构业务费安排的支出</t>
  </si>
  <si>
    <t>22960</t>
  </si>
  <si>
    <t>彩票公益金安排的支出</t>
  </si>
  <si>
    <t>2296002</t>
  </si>
  <si>
    <t>用于社会福利的彩票公益金支出</t>
  </si>
  <si>
    <t>2296003</t>
  </si>
  <si>
    <t>用于体育事业的彩票公益金支出</t>
  </si>
  <si>
    <t>2296004</t>
  </si>
  <si>
    <t>用于教育事业的彩票公益金支出</t>
  </si>
  <si>
    <t xml:space="preserve">      用于红十字事业的彩票公益金支出</t>
  </si>
  <si>
    <t>2296005</t>
  </si>
  <si>
    <t>用于红十字事业的彩票公益金支出</t>
  </si>
  <si>
    <t>2296006</t>
  </si>
  <si>
    <t>用于残疾人事业的彩票公益金支出</t>
  </si>
  <si>
    <t>2296099</t>
  </si>
  <si>
    <t>2296007</t>
  </si>
  <si>
    <t>用于城市医疗救助的彩票公益金支出</t>
  </si>
  <si>
    <t>2296008</t>
  </si>
  <si>
    <t>用于农村医疗救助的彩票公益金支出</t>
  </si>
  <si>
    <t xml:space="preserve">      用于文化事业的彩票公益金支出</t>
  </si>
  <si>
    <t>2296010</t>
  </si>
  <si>
    <t>用于文化事业的彩票公益金支出</t>
  </si>
  <si>
    <t xml:space="preserve">      用于扶贫的彩票公益金支出</t>
  </si>
  <si>
    <t>2296011</t>
  </si>
  <si>
    <t>用于扶贫的彩票公益金支出</t>
  </si>
  <si>
    <t xml:space="preserve">      用于法律援助的彩票公益金支出</t>
  </si>
  <si>
    <t>2296012</t>
  </si>
  <si>
    <t>用于法律援助的彩票公益金支出</t>
  </si>
  <si>
    <t xml:space="preserve">      用于城乡医疗求助的的彩票公益金支出</t>
  </si>
  <si>
    <r>
      <rPr>
        <sz val="11"/>
        <rFont val="宋体"/>
        <charset val="134"/>
      </rPr>
      <t>2296013</t>
    </r>
  </si>
  <si>
    <t>2296013</t>
  </si>
  <si>
    <t>用于其他社会公益事业的彩票公益金支出</t>
  </si>
  <si>
    <t>22</t>
  </si>
  <si>
    <t>基金预算支出合计</t>
  </si>
  <si>
    <t>23004</t>
  </si>
  <si>
    <t>2300401</t>
  </si>
  <si>
    <t>政府性基金补助支出</t>
  </si>
  <si>
    <t>2300402</t>
  </si>
  <si>
    <t>政府性基金上解支出</t>
  </si>
  <si>
    <t>2300802</t>
  </si>
  <si>
    <t xml:space="preserve">    年终结余</t>
  </si>
  <si>
    <t>2300902</t>
  </si>
</sst>
</file>

<file path=xl/styles.xml><?xml version="1.0" encoding="utf-8"?>
<styleSheet xmlns="http://schemas.openxmlformats.org/spreadsheetml/2006/main">
  <numFmts count="17">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_);[Red]\(#,##0\)"/>
    <numFmt numFmtId="177" formatCode="0.0%"/>
    <numFmt numFmtId="178" formatCode="0;[Red]0"/>
    <numFmt numFmtId="179" formatCode="_ * #,##0_ ;_ * \-#,##0_ ;_ * &quot;-&quot;??_ ;_ @_ "/>
    <numFmt numFmtId="180" formatCode="#,##0_ "/>
    <numFmt numFmtId="181" formatCode="0.00_ "/>
    <numFmt numFmtId="182" formatCode="_(* #,##0.00_);_(* \(#,##0.00\);_(* &quot;-&quot;??_);_(@_)"/>
    <numFmt numFmtId="183" formatCode="0_ "/>
    <numFmt numFmtId="184" formatCode="#,##0.000000"/>
    <numFmt numFmtId="185" formatCode="#,##0_ ;[Red]\-#,##0\ "/>
    <numFmt numFmtId="186" formatCode="[$-10804]#,##0.00;\-#,##0.00;\ "/>
    <numFmt numFmtId="187" formatCode="#,##0;[Red]#,##0"/>
    <numFmt numFmtId="188" formatCode="0\ "/>
  </numFmts>
  <fonts count="123">
    <font>
      <sz val="12"/>
      <name val="宋体"/>
      <charset val="134"/>
    </font>
    <font>
      <sz val="20"/>
      <name val="黑体"/>
      <charset val="134"/>
    </font>
    <font>
      <b/>
      <sz val="12"/>
      <name val="宋体"/>
      <charset val="134"/>
    </font>
    <font>
      <sz val="12"/>
      <name val="黑体"/>
      <charset val="134"/>
    </font>
    <font>
      <sz val="20"/>
      <name val="华文中宋"/>
      <charset val="134"/>
    </font>
    <font>
      <b/>
      <sz val="14"/>
      <name val="宋体"/>
      <charset val="134"/>
    </font>
    <font>
      <sz val="11"/>
      <name val="宋体"/>
      <charset val="134"/>
    </font>
    <font>
      <b/>
      <sz val="11"/>
      <name val="宋体"/>
      <charset val="134"/>
    </font>
    <font>
      <b/>
      <sz val="11"/>
      <name val="黑体"/>
      <charset val="134"/>
    </font>
    <font>
      <sz val="11"/>
      <color indexed="8"/>
      <name val="宋体"/>
      <charset val="134"/>
    </font>
    <font>
      <sz val="20"/>
      <color theme="1"/>
      <name val="宋体"/>
      <charset val="134"/>
      <scheme val="minor"/>
    </font>
    <font>
      <sz val="12"/>
      <color theme="1"/>
      <name val="宋体"/>
      <charset val="134"/>
      <scheme val="minor"/>
    </font>
    <font>
      <sz val="11"/>
      <color theme="1"/>
      <name val="宋体"/>
      <charset val="134"/>
      <scheme val="minor"/>
    </font>
    <font>
      <sz val="20"/>
      <name val="宋体"/>
      <charset val="134"/>
      <scheme val="minor"/>
    </font>
    <font>
      <b/>
      <sz val="14"/>
      <name val="宋体"/>
      <charset val="134"/>
      <scheme val="minor"/>
    </font>
    <font>
      <b/>
      <sz val="14"/>
      <color theme="1"/>
      <name val="宋体"/>
      <charset val="134"/>
      <scheme val="minor"/>
    </font>
    <font>
      <sz val="12"/>
      <name val="宋体"/>
      <charset val="134"/>
      <scheme val="minor"/>
    </font>
    <font>
      <sz val="11"/>
      <color theme="1"/>
      <name val="宋体"/>
      <charset val="134"/>
    </font>
    <font>
      <sz val="20"/>
      <name val="宋体"/>
      <charset val="134"/>
    </font>
    <font>
      <b/>
      <sz val="10"/>
      <name val="宋体"/>
      <charset val="134"/>
    </font>
    <font>
      <sz val="10"/>
      <name val="宋体"/>
      <charset val="134"/>
    </font>
    <font>
      <sz val="20"/>
      <color indexed="8"/>
      <name val="宋体"/>
      <charset val="134"/>
      <scheme val="minor"/>
    </font>
    <font>
      <sz val="20"/>
      <color indexed="8"/>
      <name val="方正小标宋简体"/>
      <charset val="134"/>
    </font>
    <font>
      <sz val="12"/>
      <color indexed="8"/>
      <name val="宋体"/>
      <charset val="134"/>
      <scheme val="minor"/>
    </font>
    <font>
      <b/>
      <sz val="14"/>
      <color indexed="8"/>
      <name val="宋体"/>
      <charset val="134"/>
    </font>
    <font>
      <sz val="14"/>
      <color indexed="8"/>
      <name val="宋体"/>
      <charset val="134"/>
    </font>
    <font>
      <sz val="9"/>
      <color indexed="8"/>
      <name val="宋体"/>
      <charset val="134"/>
    </font>
    <font>
      <sz val="14"/>
      <name val="宋体"/>
      <charset val="134"/>
    </font>
    <font>
      <sz val="20"/>
      <color theme="1"/>
      <name val="方正小标宋简体"/>
      <charset val="134"/>
    </font>
    <font>
      <sz val="14"/>
      <color theme="1"/>
      <name val="宋体"/>
      <charset val="134"/>
      <scheme val="minor"/>
    </font>
    <font>
      <sz val="20"/>
      <color theme="1"/>
      <name val="宋体"/>
      <charset val="134"/>
    </font>
    <font>
      <b/>
      <sz val="12"/>
      <color theme="1"/>
      <name val="宋体"/>
      <charset val="134"/>
    </font>
    <font>
      <b/>
      <sz val="11"/>
      <color theme="1"/>
      <name val="宋体"/>
      <charset val="134"/>
      <scheme val="minor"/>
    </font>
    <font>
      <b/>
      <sz val="11"/>
      <color theme="1"/>
      <name val="宋体"/>
      <charset val="134"/>
    </font>
    <font>
      <sz val="20"/>
      <color rgb="FF000000"/>
      <name val="宋体"/>
      <charset val="134"/>
      <scheme val="minor"/>
    </font>
    <font>
      <sz val="20"/>
      <color indexed="8"/>
      <name val="宋体"/>
      <charset val="134"/>
    </font>
    <font>
      <sz val="14"/>
      <color indexed="8"/>
      <name val="宋体"/>
      <charset val="134"/>
      <scheme val="minor"/>
    </font>
    <font>
      <sz val="11"/>
      <color indexed="8"/>
      <name val="宋体"/>
      <charset val="134"/>
      <scheme val="minor"/>
    </font>
    <font>
      <sz val="20"/>
      <name val="方正小标宋简体"/>
      <charset val="134"/>
    </font>
    <font>
      <b/>
      <sz val="14"/>
      <name val="SimSun"/>
      <charset val="134"/>
    </font>
    <font>
      <sz val="14"/>
      <name val="SimSun"/>
      <charset val="134"/>
    </font>
    <font>
      <sz val="12"/>
      <name val="SimSun"/>
      <charset val="134"/>
    </font>
    <font>
      <b/>
      <sz val="15"/>
      <name val="SimSun"/>
      <charset val="134"/>
    </font>
    <font>
      <sz val="9"/>
      <name val="SimSun"/>
      <charset val="134"/>
    </font>
    <font>
      <b/>
      <sz val="11"/>
      <name val="SimSun"/>
      <charset val="134"/>
    </font>
    <font>
      <sz val="11"/>
      <name val="SimSun"/>
      <charset val="134"/>
    </font>
    <font>
      <sz val="12"/>
      <color indexed="8"/>
      <name val="宋体"/>
      <charset val="134"/>
    </font>
    <font>
      <b/>
      <sz val="12"/>
      <color theme="1"/>
      <name val="宋体"/>
      <charset val="134"/>
      <scheme val="minor"/>
    </font>
    <font>
      <sz val="12"/>
      <color indexed="9"/>
      <name val="宋体"/>
      <charset val="134"/>
      <scheme val="minor"/>
    </font>
    <font>
      <sz val="11"/>
      <name val="宋体"/>
      <charset val="134"/>
      <scheme val="minor"/>
    </font>
    <font>
      <b/>
      <sz val="11"/>
      <name val="宋体"/>
      <charset val="134"/>
      <scheme val="minor"/>
    </font>
    <font>
      <sz val="10"/>
      <color indexed="8"/>
      <name val="宋体"/>
      <charset val="134"/>
    </font>
    <font>
      <sz val="12"/>
      <color rgb="FF000000"/>
      <name val="宋体"/>
      <charset val="134"/>
      <scheme val="minor"/>
    </font>
    <font>
      <sz val="10"/>
      <color rgb="FF000000"/>
      <name val="宋体"/>
      <charset val="134"/>
    </font>
    <font>
      <sz val="12"/>
      <color rgb="FFFF0000"/>
      <name val="宋体"/>
      <charset val="134"/>
    </font>
    <font>
      <sz val="10"/>
      <name val="宋体"/>
      <charset val="134"/>
      <scheme val="minor"/>
    </font>
    <font>
      <b/>
      <sz val="9"/>
      <name val="宋体"/>
      <charset val="134"/>
    </font>
    <font>
      <sz val="9"/>
      <name val="宋体"/>
      <charset val="134"/>
    </font>
    <font>
      <b/>
      <sz val="10"/>
      <name val="宋体"/>
      <charset val="134"/>
      <scheme val="minor"/>
    </font>
    <font>
      <sz val="24"/>
      <color theme="1"/>
      <name val="微软雅黑"/>
      <charset val="134"/>
    </font>
    <font>
      <sz val="18"/>
      <color theme="1"/>
      <name val="宋体"/>
      <charset val="134"/>
      <scheme val="minor"/>
    </font>
    <font>
      <b/>
      <sz val="20"/>
      <name val="SimSun"/>
      <charset val="134"/>
    </font>
    <font>
      <sz val="18"/>
      <color theme="1"/>
      <name val="宋体"/>
      <charset val="134"/>
    </font>
    <font>
      <sz val="20"/>
      <color rgb="FF000000"/>
      <name val="方正小标宋简体"/>
      <charset val="134"/>
    </font>
    <font>
      <sz val="20"/>
      <color rgb="FF000000"/>
      <name val="宋体"/>
      <charset val="134"/>
    </font>
    <font>
      <sz val="18"/>
      <color indexed="8"/>
      <name val="宋体"/>
      <charset val="134"/>
    </font>
    <font>
      <sz val="18"/>
      <name val="宋体"/>
      <charset val="134"/>
    </font>
    <font>
      <sz val="11"/>
      <color indexed="9"/>
      <name val="宋体"/>
      <charset val="134"/>
    </font>
    <font>
      <sz val="12"/>
      <color indexed="9"/>
      <name val="宋体"/>
      <charset val="134"/>
    </font>
    <font>
      <sz val="28"/>
      <color rgb="FF000000"/>
      <name val="宋体"/>
      <charset val="134"/>
    </font>
    <font>
      <b/>
      <sz val="12"/>
      <color indexed="8"/>
      <name val="宋体"/>
      <charset val="134"/>
    </font>
    <font>
      <sz val="9"/>
      <name val="微软雅黑"/>
      <charset val="134"/>
    </font>
    <font>
      <b/>
      <sz val="12"/>
      <name val="黑体"/>
      <charset val="134"/>
    </font>
    <font>
      <sz val="20"/>
      <color theme="1"/>
      <name val="方正小标宋_GBK"/>
      <charset val="134"/>
    </font>
    <font>
      <sz val="14"/>
      <name val="Arial"/>
      <charset val="134"/>
    </font>
    <font>
      <sz val="18"/>
      <color rgb="FF000000"/>
      <name val="方正小标宋简体"/>
      <charset val="134"/>
    </font>
    <font>
      <sz val="18"/>
      <color indexed="8"/>
      <name val="方正小标宋简体"/>
      <charset val="134"/>
    </font>
    <font>
      <b/>
      <sz val="14"/>
      <color theme="1"/>
      <name val="宋体"/>
      <charset val="134"/>
    </font>
    <font>
      <b/>
      <sz val="20"/>
      <color rgb="FF000000"/>
      <name val="宋体"/>
      <charset val="134"/>
    </font>
    <font>
      <sz val="12"/>
      <color rgb="FF000000"/>
      <name val="宋体"/>
      <charset val="134"/>
    </font>
    <font>
      <sz val="11"/>
      <color rgb="FF000000"/>
      <name val="宋体"/>
      <charset val="134"/>
    </font>
    <font>
      <sz val="18"/>
      <color rgb="FF000000"/>
      <name val="宋体"/>
      <charset val="134"/>
    </font>
    <font>
      <b/>
      <sz val="12"/>
      <color rgb="FF000000"/>
      <name val="宋体"/>
      <charset val="134"/>
    </font>
    <font>
      <b/>
      <sz val="11"/>
      <color rgb="FF000000"/>
      <name val="宋体"/>
      <charset val="134"/>
    </font>
    <font>
      <sz val="11"/>
      <color rgb="FFFFFFFF"/>
      <name val="宋体"/>
      <charset val="134"/>
    </font>
    <font>
      <sz val="12"/>
      <color rgb="FFFFFFFF"/>
      <name val="宋体"/>
      <charset val="134"/>
    </font>
    <font>
      <sz val="18"/>
      <color rgb="FFFF0000"/>
      <name val="宋体"/>
      <charset val="134"/>
    </font>
    <font>
      <sz val="11"/>
      <color indexed="17"/>
      <name val="宋体"/>
      <charset val="134"/>
    </font>
    <font>
      <b/>
      <sz val="11"/>
      <color indexed="56"/>
      <name val="宋体"/>
      <charset val="134"/>
    </font>
    <font>
      <sz val="11"/>
      <color rgb="FF3F3F76"/>
      <name val="宋体"/>
      <charset val="0"/>
      <scheme val="minor"/>
    </font>
    <font>
      <b/>
      <sz val="11"/>
      <color indexed="63"/>
      <name val="宋体"/>
      <charset val="134"/>
    </font>
    <font>
      <sz val="11"/>
      <color rgb="FF9C0006"/>
      <name val="宋体"/>
      <charset val="0"/>
      <scheme val="minor"/>
    </font>
    <font>
      <sz val="11"/>
      <color indexed="20"/>
      <name val="宋体"/>
      <charset val="134"/>
    </font>
    <font>
      <b/>
      <sz val="11"/>
      <color indexed="52"/>
      <name val="宋体"/>
      <charset val="134"/>
    </font>
    <font>
      <sz val="11"/>
      <color theme="0"/>
      <name val="宋体"/>
      <charset val="0"/>
      <scheme val="minor"/>
    </font>
    <font>
      <b/>
      <sz val="13"/>
      <color indexed="56"/>
      <name val="宋体"/>
      <charset val="134"/>
    </font>
    <font>
      <b/>
      <sz val="18"/>
      <color indexed="56"/>
      <name val="宋体"/>
      <charset val="134"/>
    </font>
    <font>
      <b/>
      <sz val="15"/>
      <color indexed="56"/>
      <name val="宋体"/>
      <charset val="134"/>
    </font>
    <font>
      <sz val="11"/>
      <color indexed="52"/>
      <name val="宋体"/>
      <charset val="134"/>
    </font>
    <font>
      <sz val="11"/>
      <color indexed="10"/>
      <name val="宋体"/>
      <charset val="134"/>
    </font>
    <font>
      <sz val="11"/>
      <color indexed="60"/>
      <name val="宋体"/>
      <charset val="134"/>
    </font>
    <font>
      <sz val="11"/>
      <color theme="1"/>
      <name val="宋体"/>
      <charset val="0"/>
      <scheme val="minor"/>
    </font>
    <font>
      <b/>
      <sz val="11"/>
      <color indexed="8"/>
      <name val="宋体"/>
      <charset val="134"/>
    </font>
    <font>
      <b/>
      <sz val="11"/>
      <color indexed="9"/>
      <name val="宋体"/>
      <charset val="134"/>
    </font>
    <font>
      <i/>
      <sz val="11"/>
      <color indexed="23"/>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6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b/>
      <sz val="9"/>
      <name val="宋体"/>
      <charset val="134"/>
    </font>
  </fonts>
  <fills count="45">
    <fill>
      <patternFill patternType="none"/>
    </fill>
    <fill>
      <patternFill patternType="gray125"/>
    </fill>
    <fill>
      <patternFill patternType="solid">
        <fgColor indexed="9"/>
        <bgColor indexed="64"/>
      </patternFill>
    </fill>
    <fill>
      <patternFill patternType="mediumGray">
        <fgColor indexed="9"/>
        <bgColor indexed="9"/>
      </patternFill>
    </fill>
    <fill>
      <patternFill patternType="solid">
        <fgColor indexed="22"/>
        <bgColor indexed="64"/>
      </patternFill>
    </fill>
    <fill>
      <patternFill patternType="solid">
        <fgColor rgb="FFCCCCFF"/>
        <bgColor indexed="64"/>
      </patternFill>
    </fill>
    <fill>
      <patternFill patternType="solid">
        <fgColor rgb="FFFFFFFF"/>
        <bgColor indexed="64"/>
      </patternFill>
    </fill>
    <fill>
      <patternFill patternType="solid">
        <fgColor theme="0"/>
        <bgColor indexed="64"/>
      </patternFill>
    </fill>
    <fill>
      <patternFill patternType="solid">
        <fgColor indexed="42"/>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26"/>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43"/>
        <bgColor indexed="64"/>
      </patternFill>
    </fill>
    <fill>
      <patternFill patternType="solid">
        <fgColor theme="5" tint="0.599993896298105"/>
        <bgColor indexed="64"/>
      </patternFill>
    </fill>
    <fill>
      <patternFill patternType="solid">
        <fgColor indexed="5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indexed="47"/>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4526">
    <xf numFmtId="0" fontId="0" fillId="0" borderId="0"/>
    <xf numFmtId="42" fontId="12" fillId="0" borderId="0" applyFont="0" applyFill="0" applyBorder="0" applyAlignment="0" applyProtection="0">
      <alignment vertical="center"/>
    </xf>
    <xf numFmtId="9" fontId="0" fillId="0" borderId="0" applyFont="0" applyFill="0" applyBorder="0" applyAlignment="0" applyProtection="0"/>
    <xf numFmtId="0" fontId="101" fillId="20" borderId="0" applyNumberFormat="0" applyBorder="0" applyAlignment="0" applyProtection="0">
      <alignment vertical="center"/>
    </xf>
    <xf numFmtId="9" fontId="0" fillId="0" borderId="0" applyFont="0" applyFill="0" applyBorder="0" applyAlignment="0" applyProtection="0"/>
    <xf numFmtId="0" fontId="89" fillId="9" borderId="25" applyNumberFormat="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44" fontId="12" fillId="0" borderId="0" applyFont="0" applyFill="0" applyBorder="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7" fillId="8" borderId="0" applyNumberFormat="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41" fontId="12" fillId="0" borderId="0" applyFont="0" applyFill="0" applyBorder="0" applyAlignment="0" applyProtection="0">
      <alignment vertical="center"/>
    </xf>
    <xf numFmtId="0" fontId="101" fillId="21"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0" fillId="13" borderId="29" applyNumberFormat="0" applyFont="0" applyAlignment="0" applyProtection="0">
      <alignment vertical="center"/>
    </xf>
    <xf numFmtId="0" fontId="88" fillId="0" borderId="31" applyNumberFormat="0" applyFill="0" applyAlignment="0" applyProtection="0">
      <alignment vertical="center"/>
    </xf>
    <xf numFmtId="0" fontId="91" fillId="11" borderId="0" applyNumberFormat="0" applyBorder="0" applyAlignment="0" applyProtection="0">
      <alignment vertical="center"/>
    </xf>
    <xf numFmtId="0" fontId="104" fillId="0" borderId="0" applyNumberFormat="0" applyFill="0" applyBorder="0" applyAlignment="0" applyProtection="0">
      <alignment vertical="center"/>
    </xf>
    <xf numFmtId="43" fontId="12" fillId="0" borderId="0" applyFont="0" applyFill="0" applyBorder="0" applyAlignment="0" applyProtection="0">
      <alignment vertical="center"/>
    </xf>
    <xf numFmtId="0" fontId="96" fillId="0" borderId="0" applyNumberFormat="0" applyFill="0" applyBorder="0" applyAlignment="0" applyProtection="0">
      <alignment vertical="center"/>
    </xf>
    <xf numFmtId="0" fontId="94" fillId="22" borderId="0" applyNumberFormat="0" applyBorder="0" applyAlignment="0" applyProtection="0">
      <alignment vertical="center"/>
    </xf>
    <xf numFmtId="0" fontId="92" fillId="12" borderId="0" applyNumberFormat="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9"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alignment vertical="center"/>
    </xf>
    <xf numFmtId="0" fontId="90" fillId="4" borderId="26" applyNumberFormat="0" applyAlignment="0" applyProtection="0">
      <alignment vertical="center"/>
    </xf>
    <xf numFmtId="0" fontId="105"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106" fillId="0" borderId="0" applyNumberFormat="0" applyFill="0" applyBorder="0" applyAlignment="0" applyProtection="0">
      <alignment vertical="center"/>
    </xf>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12" fillId="10" borderId="27" applyNumberFormat="0" applyFont="0" applyAlignment="0" applyProtection="0">
      <alignment vertical="center"/>
    </xf>
    <xf numFmtId="0" fontId="94" fillId="16" borderId="0" applyNumberFormat="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0" fontId="90" fillId="4" borderId="26" applyNumberFormat="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108"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87" fillId="8" borderId="0" applyNumberFormat="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112" fillId="0" borderId="36" applyNumberFormat="0" applyFill="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90" fillId="4" borderId="26" applyNumberFormat="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13" fillId="0" borderId="36" applyNumberFormat="0" applyFill="0" applyAlignment="0" applyProtection="0">
      <alignment vertical="center"/>
    </xf>
    <xf numFmtId="0" fontId="88" fillId="0" borderId="0" applyNumberFormat="0" applyFill="0" applyBorder="0" applyAlignment="0" applyProtection="0">
      <alignment vertical="center"/>
    </xf>
    <xf numFmtId="0" fontId="94" fillId="35" borderId="0" applyNumberFormat="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0" fontId="90" fillId="4" borderId="26" applyNumberFormat="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7" fillId="0" borderId="37"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100" fillId="17" borderId="0" applyNumberFormat="0" applyBorder="0" applyAlignment="0" applyProtection="0">
      <alignment vertical="center"/>
    </xf>
    <xf numFmtId="0" fontId="94" fillId="15" borderId="0" applyNumberFormat="0" applyBorder="0" applyAlignment="0" applyProtection="0">
      <alignment vertical="center"/>
    </xf>
    <xf numFmtId="0" fontId="95" fillId="0" borderId="30" applyNumberFormat="0" applyFill="0" applyAlignment="0" applyProtection="0">
      <alignment vertical="center"/>
    </xf>
    <xf numFmtId="0" fontId="114" fillId="36" borderId="38" applyNumberFormat="0" applyAlignment="0" applyProtection="0">
      <alignment vertical="center"/>
    </xf>
    <xf numFmtId="9" fontId="0" fillId="0" borderId="0" applyFont="0" applyFill="0" applyBorder="0" applyAlignment="0" applyProtection="0"/>
    <xf numFmtId="0" fontId="115" fillId="36" borderId="25" applyNumberFormat="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116" fillId="37" borderId="39" applyNumberFormat="0" applyAlignment="0" applyProtection="0">
      <alignment vertical="center"/>
    </xf>
    <xf numFmtId="0" fontId="101" fillId="32" borderId="0" applyNumberFormat="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4" fillId="38" borderId="0" applyNumberFormat="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117" fillId="0" borderId="40" applyNumberFormat="0" applyFill="0" applyAlignment="0" applyProtection="0">
      <alignment vertical="center"/>
    </xf>
    <xf numFmtId="0" fontId="88" fillId="0" borderId="31" applyNumberFormat="0" applyFill="0" applyAlignment="0" applyProtection="0">
      <alignment vertical="center"/>
    </xf>
    <xf numFmtId="0" fontId="118" fillId="0" borderId="41" applyNumberFormat="0" applyFill="0" applyAlignment="0" applyProtection="0">
      <alignment vertical="center"/>
    </xf>
    <xf numFmtId="9" fontId="0" fillId="0" borderId="0" applyFont="0" applyFill="0" applyBorder="0" applyAlignment="0" applyProtection="0"/>
    <xf numFmtId="0" fontId="102" fillId="0" borderId="34" applyNumberFormat="0" applyFill="0" applyAlignment="0" applyProtection="0">
      <alignment vertical="center"/>
    </xf>
    <xf numFmtId="0" fontId="119" fillId="39" borderId="0" applyNumberFormat="0" applyBorder="0" applyAlignment="0" applyProtection="0">
      <alignment vertical="center"/>
    </xf>
    <xf numFmtId="0" fontId="104" fillId="0" borderId="0" applyNumberFormat="0" applyFill="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0" fontId="120" fillId="40" borderId="0" applyNumberFormat="0" applyBorder="0" applyAlignment="0" applyProtection="0">
      <alignment vertical="center"/>
    </xf>
    <xf numFmtId="0" fontId="88" fillId="0" borderId="31" applyNumberFormat="0" applyFill="0" applyAlignment="0" applyProtection="0">
      <alignment vertical="center"/>
    </xf>
    <xf numFmtId="0" fontId="101" fillId="27" borderId="0" applyNumberFormat="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4" fillId="41" borderId="0" applyNumberFormat="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0" fontId="101" fillId="42" borderId="0" applyNumberFormat="0" applyBorder="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0" fontId="101" fillId="43" borderId="0" applyNumberFormat="0" applyBorder="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0" fontId="101" fillId="44" borderId="0" applyNumberFormat="0" applyBorder="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xf numFmtId="0" fontId="101" fillId="18" borderId="0" applyNumberFormat="0" applyBorder="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4" fillId="26" borderId="0" applyNumberFormat="0" applyBorder="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4" fillId="25" borderId="0" applyNumberFormat="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xf numFmtId="0" fontId="101" fillId="24" borderId="0" applyNumberFormat="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101" fillId="23" borderId="0" applyNumberFormat="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4" fillId="14" borderId="0" applyNumberFormat="0" applyBorder="0" applyAlignment="0" applyProtection="0">
      <alignment vertical="center"/>
    </xf>
    <xf numFmtId="0" fontId="88" fillId="0" borderId="31"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101" fillId="30" borderId="0" applyNumberFormat="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100" fillId="17" borderId="0" applyNumberFormat="0" applyBorder="0" applyAlignment="0" applyProtection="0">
      <alignment vertical="center"/>
    </xf>
    <xf numFmtId="0" fontId="94" fillId="29" borderId="0" applyNumberFormat="0" applyBorder="0" applyAlignment="0" applyProtection="0">
      <alignment vertical="center"/>
    </xf>
    <xf numFmtId="9" fontId="0" fillId="0" borderId="0" applyFont="0" applyFill="0" applyBorder="0" applyAlignment="0" applyProtection="0">
      <alignment vertical="center"/>
    </xf>
    <xf numFmtId="0" fontId="94" fillId="28" borderId="0" applyNumberFormat="0" applyBorder="0" applyAlignment="0" applyProtection="0">
      <alignment vertical="center"/>
    </xf>
    <xf numFmtId="0" fontId="88" fillId="0" borderId="31"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100" fillId="17" borderId="0" applyNumberFormat="0" applyBorder="0" applyAlignment="0" applyProtection="0">
      <alignment vertical="center"/>
    </xf>
    <xf numFmtId="0" fontId="101" fillId="31" borderId="0" applyNumberFormat="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100" fillId="17" borderId="0" applyNumberFormat="0" applyBorder="0" applyAlignment="0" applyProtection="0">
      <alignment vertical="center"/>
    </xf>
    <xf numFmtId="0" fontId="94" fillId="33" borderId="0" applyNumberFormat="0" applyBorder="0" applyAlignment="0" applyProtection="0">
      <alignment vertical="center"/>
    </xf>
    <xf numFmtId="0" fontId="93" fillId="4" borderId="28" applyNumberFormat="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31"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88" fillId="0" borderId="31"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0" fontId="97" fillId="0" borderId="3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97" fillId="0" borderId="32" applyNumberFormat="0" applyFill="0" applyAlignment="0" applyProtection="0">
      <alignment vertical="center"/>
    </xf>
    <xf numFmtId="9" fontId="0" fillId="0" borderId="0" applyFont="0" applyFill="0" applyBorder="0" applyAlignment="0" applyProtection="0"/>
    <xf numFmtId="0" fontId="97" fillId="0" borderId="3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99"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99"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0" fillId="4" borderId="26" applyNumberFormat="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0" fillId="4" borderId="26" applyNumberFormat="0" applyAlignment="0" applyProtection="0">
      <alignment vertical="center"/>
    </xf>
    <xf numFmtId="9" fontId="0" fillId="0" borderId="0" applyFon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100" fillId="17" borderId="0" applyNumberFormat="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0" fillId="4" borderId="26" applyNumberFormat="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0" fontId="100" fillId="17" borderId="0" applyNumberFormat="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0" fontId="0" fillId="0" borderId="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93" fillId="4" borderId="28" applyNumberFormat="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2" fillId="12" borderId="0" applyNumberFormat="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0" fillId="4" borderId="26" applyNumberFormat="0" applyAlignment="0" applyProtection="0">
      <alignment vertical="center"/>
    </xf>
    <xf numFmtId="9" fontId="0" fillId="0" borderId="0" applyFont="0" applyFill="0" applyBorder="0" applyAlignment="0" applyProtection="0">
      <alignment vertical="center"/>
    </xf>
    <xf numFmtId="0" fontId="90" fillId="4" borderId="26" applyNumberFormat="0" applyAlignment="0" applyProtection="0">
      <alignment vertical="center"/>
    </xf>
    <xf numFmtId="9" fontId="0" fillId="0" borderId="0" applyFon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alignment vertical="center"/>
    </xf>
    <xf numFmtId="0" fontId="90" fillId="4" borderId="26" applyNumberFormat="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0" fillId="4" borderId="26" applyNumberFormat="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0" fontId="90" fillId="4" borderId="26" applyNumberFormat="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2" fillId="12" borderId="0" applyNumberFormat="0" applyBorder="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xf numFmtId="0" fontId="97" fillId="0" borderId="32"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0" fontId="97" fillId="0" borderId="32"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0" fillId="0" borderId="0"/>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9" fontId="0" fillId="0" borderId="0" applyFont="0" applyFill="0" applyBorder="0" applyAlignment="0" applyProtection="0"/>
    <xf numFmtId="0" fontId="90" fillId="4" borderId="26" applyNumberFormat="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9" fontId="0" fillId="0" borderId="0" applyFont="0" applyFill="0" applyBorder="0" applyAlignment="0" applyProtection="0"/>
    <xf numFmtId="0" fontId="90" fillId="4" borderId="26" applyNumberFormat="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92" fillId="12"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92" fillId="12" borderId="0" applyNumberFormat="0" applyBorder="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2" fillId="12"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92" fillId="12" borderId="0" applyNumberFormat="0" applyBorder="0" applyAlignment="0" applyProtection="0">
      <alignment vertical="center"/>
    </xf>
    <xf numFmtId="0" fontId="0" fillId="0" borderId="0">
      <alignment vertical="center"/>
    </xf>
    <xf numFmtId="0" fontId="102" fillId="0" borderId="34"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0" fontId="97" fillId="0" borderId="32" applyNumberFormat="0" applyFill="0" applyAlignment="0" applyProtection="0">
      <alignment vertical="center"/>
    </xf>
    <xf numFmtId="9" fontId="0" fillId="0" borderId="0" applyFont="0" applyFill="0" applyBorder="0" applyAlignment="0" applyProtection="0"/>
    <xf numFmtId="0" fontId="0" fillId="0" borderId="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9" fontId="0" fillId="0" borderId="0" applyFont="0" applyFill="0" applyBorder="0" applyAlignment="0" applyProtection="0"/>
    <xf numFmtId="0" fontId="92" fillId="12" borderId="0" applyNumberFormat="0" applyBorder="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9" fontId="0" fillId="0" borderId="0" applyFont="0" applyFill="0" applyBorder="0" applyAlignment="0" applyProtection="0"/>
    <xf numFmtId="0" fontId="99"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31"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100" fillId="17" borderId="0" applyNumberFormat="0" applyBorder="0" applyAlignment="0" applyProtection="0">
      <alignment vertical="center"/>
    </xf>
    <xf numFmtId="9" fontId="0" fillId="0" borderId="0" applyFont="0" applyFill="0" applyBorder="0" applyAlignment="0" applyProtection="0"/>
    <xf numFmtId="0" fontId="100" fillId="17" borderId="0" applyNumberFormat="0" applyBorder="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100" fillId="17"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97" fillId="0" borderId="32" applyNumberFormat="0" applyFill="0" applyAlignment="0" applyProtection="0">
      <alignment vertical="center"/>
    </xf>
    <xf numFmtId="0" fontId="92" fillId="12"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104" fillId="0" borderId="0" applyNumberFormat="0" applyFill="0" applyBorder="0" applyAlignment="0" applyProtection="0">
      <alignment vertical="center"/>
    </xf>
    <xf numFmtId="0" fontId="97" fillId="0" borderId="3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2" fillId="12" borderId="0" applyNumberFormat="0" applyBorder="0" applyAlignment="0" applyProtection="0">
      <alignment vertical="center"/>
    </xf>
    <xf numFmtId="0" fontId="88" fillId="0" borderId="31"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0" fontId="102" fillId="0" borderId="34"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0" fontId="95" fillId="0" borderId="30" applyNumberFormat="0" applyFill="0" applyAlignment="0" applyProtection="0">
      <alignment vertical="center"/>
    </xf>
    <xf numFmtId="9" fontId="0" fillId="0" borderId="0" applyFont="0" applyFill="0" applyBorder="0" applyAlignment="0" applyProtection="0"/>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9" fontId="0" fillId="0" borderId="0" applyFont="0" applyFill="0" applyBorder="0" applyAlignment="0" applyProtection="0"/>
    <xf numFmtId="0" fontId="88" fillId="0" borderId="31" applyNumberFormat="0" applyFill="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xf numFmtId="0" fontId="100" fillId="17" borderId="0" applyNumberFormat="0" applyBorder="0" applyAlignment="0" applyProtection="0">
      <alignment vertical="center"/>
    </xf>
    <xf numFmtId="0" fontId="99"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100" fillId="17" borderId="0" applyNumberFormat="0" applyBorder="0" applyAlignment="0" applyProtection="0">
      <alignment vertical="center"/>
    </xf>
    <xf numFmtId="0" fontId="99"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9" fillId="0" borderId="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9" fontId="0" fillId="0" borderId="0" applyFont="0" applyFill="0" applyBorder="0" applyAlignment="0" applyProtection="0"/>
    <xf numFmtId="0" fontId="92" fillId="12" borderId="0" applyNumberFormat="0" applyBorder="0" applyAlignment="0" applyProtection="0">
      <alignment vertical="center"/>
    </xf>
    <xf numFmtId="9" fontId="0" fillId="0" borderId="0" applyFont="0" applyFill="0" applyBorder="0" applyAlignment="0" applyProtection="0"/>
    <xf numFmtId="0" fontId="92" fillId="12"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0" fillId="0" borderId="0"/>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xf numFmtId="0" fontId="98" fillId="0" borderId="33" applyNumberFormat="0" applyFill="0" applyAlignment="0" applyProtection="0">
      <alignment vertical="center"/>
    </xf>
    <xf numFmtId="9" fontId="0" fillId="0" borderId="0" applyFont="0" applyFill="0" applyBorder="0" applyAlignment="0" applyProtection="0"/>
    <xf numFmtId="0" fontId="104"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0" fontId="104" fillId="0" borderId="0" applyNumberFormat="0" applyFill="0" applyBorder="0" applyAlignment="0" applyProtection="0">
      <alignment vertical="center"/>
    </xf>
    <xf numFmtId="9" fontId="0" fillId="0" borderId="0" applyFont="0" applyFill="0" applyBorder="0" applyAlignment="0" applyProtection="0"/>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102" fillId="0" borderId="34"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0" fillId="0" borderId="0"/>
    <xf numFmtId="0" fontId="88" fillId="0" borderId="0" applyNumberFormat="0" applyFill="0" applyBorder="0" applyAlignment="0" applyProtection="0">
      <alignment vertical="center"/>
    </xf>
    <xf numFmtId="0" fontId="57" fillId="0" borderId="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111" fillId="34" borderId="28" applyNumberFormat="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0" fillId="0" borderId="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0" fillId="0" borderId="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0" fillId="0" borderId="0"/>
    <xf numFmtId="0" fontId="97" fillId="0" borderId="32" applyNumberFormat="0" applyFill="0" applyAlignment="0" applyProtection="0">
      <alignment vertical="center"/>
    </xf>
    <xf numFmtId="0" fontId="0" fillId="0" borderId="0"/>
    <xf numFmtId="0" fontId="97" fillId="0" borderId="32" applyNumberFormat="0" applyFill="0" applyAlignment="0" applyProtection="0">
      <alignment vertical="center"/>
    </xf>
    <xf numFmtId="0" fontId="0" fillId="0" borderId="0"/>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111" fillId="34" borderId="28" applyNumberFormat="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7" fillId="8" borderId="0" applyNumberFormat="0" applyBorder="0" applyAlignment="0" applyProtection="0">
      <alignment vertical="center"/>
    </xf>
    <xf numFmtId="0" fontId="97" fillId="0" borderId="32" applyNumberFormat="0" applyFill="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0" fontId="97" fillId="0" borderId="32" applyNumberFormat="0" applyFill="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8" fillId="0" borderId="33"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8" fillId="0" borderId="33"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8" fillId="0" borderId="33"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3" fillId="4" borderId="28" applyNumberFormat="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12" fillId="0" borderId="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12" fillId="0" borderId="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12" fillId="0" borderId="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12" fillId="0" borderId="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12" fillId="0" borderId="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12" fillId="0" borderId="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5" fillId="0" borderId="30" applyNumberFormat="0" applyFill="0" applyAlignment="0" applyProtection="0">
      <alignment vertical="center"/>
    </xf>
    <xf numFmtId="0" fontId="99"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0" fillId="0" borderId="0">
      <alignment vertical="center"/>
    </xf>
    <xf numFmtId="0" fontId="95" fillId="0" borderId="30" applyNumberFormat="0" applyFill="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9"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111" fillId="34" borderId="28" applyNumberFormat="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0" fontId="97" fillId="0" borderId="32" applyNumberFormat="0" applyFill="0" applyAlignment="0" applyProtection="0">
      <alignment vertical="center"/>
    </xf>
    <xf numFmtId="0" fontId="102" fillId="0" borderId="34"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102" fillId="0" borderId="34"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7" fillId="8" borderId="0" applyNumberFormat="0" applyBorder="0" applyAlignment="0" applyProtection="0">
      <alignment vertical="center"/>
    </xf>
    <xf numFmtId="0" fontId="97" fillId="0" borderId="32" applyNumberFormat="0" applyFill="0" applyAlignment="0" applyProtection="0">
      <alignment vertical="center"/>
    </xf>
    <xf numFmtId="0" fontId="87" fillId="8" borderId="0" applyNumberFormat="0" applyBorder="0" applyAlignment="0" applyProtection="0">
      <alignment vertical="center"/>
    </xf>
    <xf numFmtId="0" fontId="97" fillId="0" borderId="32" applyNumberFormat="0" applyFill="0" applyAlignment="0" applyProtection="0">
      <alignment vertical="center"/>
    </xf>
    <xf numFmtId="0" fontId="87" fillId="8" borderId="0" applyNumberFormat="0" applyBorder="0" applyAlignment="0" applyProtection="0">
      <alignment vertical="center"/>
    </xf>
    <xf numFmtId="0" fontId="97" fillId="0" borderId="32" applyNumberFormat="0" applyFill="0" applyAlignment="0" applyProtection="0">
      <alignment vertical="center"/>
    </xf>
    <xf numFmtId="0" fontId="103" fillId="19" borderId="35" applyNumberFormat="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103" fillId="19" borderId="35" applyNumberForma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0" fillId="0" borderId="0"/>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111" fillId="34" borderId="28" applyNumberFormat="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7" fillId="8" borderId="0" applyNumberFormat="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97" fillId="0" borderId="32" applyNumberFormat="0" applyFill="0" applyAlignment="0" applyProtection="0">
      <alignment vertical="center"/>
    </xf>
    <xf numFmtId="0" fontId="93" fillId="4" borderId="28" applyNumberFormat="0" applyAlignment="0" applyProtection="0">
      <alignment vertical="center"/>
    </xf>
    <xf numFmtId="0" fontId="87" fillId="8" borderId="0" applyNumberFormat="0" applyBorder="0" applyAlignment="0" applyProtection="0">
      <alignment vertical="center"/>
    </xf>
    <xf numFmtId="0" fontId="97" fillId="0" borderId="32" applyNumberFormat="0" applyFill="0" applyAlignment="0" applyProtection="0">
      <alignment vertical="center"/>
    </xf>
    <xf numFmtId="0" fontId="87" fillId="8" borderId="0" applyNumberFormat="0" applyBorder="0" applyAlignment="0" applyProtection="0">
      <alignment vertical="center"/>
    </xf>
    <xf numFmtId="0" fontId="97" fillId="0" borderId="32" applyNumberFormat="0" applyFill="0" applyAlignment="0" applyProtection="0">
      <alignment vertical="center"/>
    </xf>
    <xf numFmtId="0" fontId="87" fillId="8" borderId="0" applyNumberFormat="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100" fillId="17" borderId="0" applyNumberFormat="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7" fillId="8" borderId="0" applyNumberFormat="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7" fillId="8" borderId="0" applyNumberFormat="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3" fillId="4" borderId="28" applyNumberFormat="0" applyAlignment="0" applyProtection="0">
      <alignment vertical="center"/>
    </xf>
    <xf numFmtId="0" fontId="97" fillId="0" borderId="32" applyNumberFormat="0" applyFill="0" applyAlignment="0" applyProtection="0">
      <alignment vertical="center"/>
    </xf>
    <xf numFmtId="0" fontId="0" fillId="13" borderId="29" applyNumberFormat="0" applyFont="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6"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0" fillId="0" borderId="0"/>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92" fillId="12" borderId="0" applyNumberFormat="0" applyBorder="0" applyAlignment="0" applyProtection="0">
      <alignment vertical="center"/>
    </xf>
    <xf numFmtId="0" fontId="97" fillId="0" borderId="32" applyNumberFormat="0" applyFill="0" applyAlignment="0" applyProtection="0">
      <alignment vertical="center"/>
    </xf>
    <xf numFmtId="0" fontId="0" fillId="13" borderId="29" applyNumberFormat="0" applyFont="0" applyAlignment="0" applyProtection="0">
      <alignment vertical="center"/>
    </xf>
    <xf numFmtId="0" fontId="97" fillId="0" borderId="32" applyNumberFormat="0" applyFill="0" applyAlignment="0" applyProtection="0">
      <alignment vertical="center"/>
    </xf>
    <xf numFmtId="0" fontId="0" fillId="13" borderId="29" applyNumberFormat="0" applyFon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0" fillId="0" borderId="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90" fillId="4" borderId="26" applyNumberFormat="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31" applyNumberFormat="0" applyFill="0" applyAlignment="0" applyProtection="0">
      <alignment vertical="center"/>
    </xf>
    <xf numFmtId="0" fontId="97" fillId="0" borderId="32" applyNumberFormat="0" applyFill="0" applyAlignment="0" applyProtection="0">
      <alignment vertical="center"/>
    </xf>
    <xf numFmtId="0" fontId="88" fillId="0" borderId="0" applyNumberFormat="0" applyFill="0" applyBorder="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7" fillId="0" borderId="32"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0" fillId="0" borderId="0"/>
    <xf numFmtId="0" fontId="96" fillId="0" borderId="0" applyNumberFormat="0" applyFill="0" applyBorder="0" applyAlignment="0" applyProtection="0">
      <alignment vertical="center"/>
    </xf>
    <xf numFmtId="0" fontId="93" fillId="4" borderId="28" applyNumberFormat="0" applyAlignment="0" applyProtection="0">
      <alignment vertical="center"/>
    </xf>
    <xf numFmtId="0" fontId="96"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96"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0" fillId="0" borderId="0"/>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111" fillId="34" borderId="28" applyNumberFormat="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11" fillId="34" borderId="28" applyNumberFormat="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11" fillId="34" borderId="28" applyNumberFormat="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11" fillId="34" borderId="28" applyNumberFormat="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104"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104"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0" fillId="0" borderId="0">
      <alignment vertical="center"/>
    </xf>
    <xf numFmtId="0" fontId="95" fillId="0" borderId="30" applyNumberFormat="0" applyFill="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0" borderId="0"/>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102" fillId="0" borderId="34"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102" fillId="0" borderId="34" applyNumberFormat="0" applyFill="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0" borderId="0"/>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0" fillId="0" borderId="0"/>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88" fillId="0" borderId="0" applyNumberFormat="0" applyFill="0" applyBorder="0" applyAlignment="0" applyProtection="0">
      <alignment vertical="center"/>
    </xf>
    <xf numFmtId="0" fontId="0" fillId="0" borderId="0"/>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88" fillId="0" borderId="0" applyNumberFormat="0" applyFill="0" applyBorder="0" applyAlignment="0" applyProtection="0">
      <alignment vertical="center"/>
    </xf>
    <xf numFmtId="0" fontId="0" fillId="0" borderId="0"/>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0" borderId="0"/>
    <xf numFmtId="0" fontId="95" fillId="0" borderId="30" applyNumberFormat="0" applyFill="0" applyAlignment="0" applyProtection="0">
      <alignment vertical="center"/>
    </xf>
    <xf numFmtId="0" fontId="0" fillId="0" borderId="0"/>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0" fillId="0" borderId="0"/>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0" fillId="0" borderId="0"/>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0" fillId="0" borderId="0"/>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0" fillId="0" borderId="0"/>
    <xf numFmtId="0" fontId="95" fillId="0" borderId="30"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102" fillId="0" borderId="34"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5" fillId="0" borderId="30" applyNumberFormat="0" applyFill="0" applyAlignment="0" applyProtection="0">
      <alignment vertical="center"/>
    </xf>
    <xf numFmtId="0" fontId="0" fillId="0" borderId="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102" fillId="0" borderId="34" applyNumberFormat="0" applyFill="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5" fillId="0" borderId="30" applyNumberFormat="0" applyFill="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0" fillId="0" borderId="0"/>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102" fillId="0" borderId="34" applyNumberFormat="0" applyFill="0" applyAlignment="0" applyProtection="0">
      <alignment vertical="center"/>
    </xf>
    <xf numFmtId="0" fontId="95" fillId="0" borderId="30" applyNumberFormat="0" applyFill="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103" fillId="19" borderId="35" applyNumberFormat="0" applyAlignment="0" applyProtection="0">
      <alignment vertical="center"/>
    </xf>
    <xf numFmtId="0" fontId="95" fillId="0" borderId="30" applyNumberFormat="0" applyFill="0" applyAlignment="0" applyProtection="0">
      <alignment vertical="center"/>
    </xf>
    <xf numFmtId="0" fontId="0" fillId="0" borderId="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111" fillId="34" borderId="28" applyNumberFormat="0" applyAlignment="0" applyProtection="0">
      <alignment vertical="center"/>
    </xf>
    <xf numFmtId="0" fontId="98" fillId="0" borderId="33"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8" fillId="0" borderId="33"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8" fillId="0" borderId="33"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0" borderId="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0" fillId="0" borderId="0"/>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0" fillId="4" borderId="26" applyNumberFormat="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7" fillId="8" borderId="0" applyNumberFormat="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0" fillId="4" borderId="26" applyNumberFormat="0" applyAlignment="0" applyProtection="0">
      <alignment vertical="center"/>
    </xf>
    <xf numFmtId="0" fontId="95" fillId="0" borderId="30" applyNumberFormat="0" applyFill="0" applyAlignment="0" applyProtection="0">
      <alignment vertical="center"/>
    </xf>
    <xf numFmtId="0" fontId="0" fillId="13" borderId="29" applyNumberFormat="0" applyFont="0" applyAlignment="0" applyProtection="0">
      <alignment vertical="center"/>
    </xf>
    <xf numFmtId="0" fontId="95" fillId="0" borderId="30" applyNumberFormat="0" applyFill="0" applyAlignment="0" applyProtection="0">
      <alignment vertical="center"/>
    </xf>
    <xf numFmtId="0" fontId="90" fillId="4" borderId="26" applyNumberFormat="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88"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0" fillId="4" borderId="26" applyNumberFormat="0" applyAlignment="0" applyProtection="0">
      <alignment vertical="center"/>
    </xf>
    <xf numFmtId="0" fontId="95" fillId="0" borderId="30" applyNumberFormat="0" applyFill="0" applyAlignment="0" applyProtection="0">
      <alignment vertical="center"/>
    </xf>
    <xf numFmtId="0" fontId="90" fillId="4" borderId="26" applyNumberFormat="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2" fillId="12" borderId="0" applyNumberFormat="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95" fillId="0" borderId="30" applyNumberFormat="0" applyFill="0" applyAlignment="0" applyProtection="0">
      <alignment vertical="center"/>
    </xf>
    <xf numFmtId="0" fontId="100" fillId="17" borderId="0" applyNumberFormat="0" applyBorder="0" applyAlignment="0" applyProtection="0">
      <alignment vertical="center"/>
    </xf>
    <xf numFmtId="0" fontId="98" fillId="0" borderId="33" applyNumberFormat="0" applyFill="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90" fillId="4" borderId="26" applyNumberFormat="0" applyAlignment="0" applyProtection="0">
      <alignment vertical="center"/>
    </xf>
    <xf numFmtId="0" fontId="95" fillId="0" borderId="30" applyNumberFormat="0" applyFill="0" applyAlignment="0" applyProtection="0">
      <alignment vertical="center"/>
    </xf>
    <xf numFmtId="0" fontId="90" fillId="4" borderId="26" applyNumberFormat="0" applyAlignment="0" applyProtection="0">
      <alignment vertical="center"/>
    </xf>
    <xf numFmtId="0" fontId="95" fillId="0" borderId="30" applyNumberFormat="0" applyFill="0" applyAlignment="0" applyProtection="0">
      <alignment vertical="center"/>
    </xf>
    <xf numFmtId="0" fontId="90" fillId="4" borderId="26" applyNumberFormat="0" applyAlignment="0" applyProtection="0">
      <alignment vertical="center"/>
    </xf>
    <xf numFmtId="0" fontId="95" fillId="0" borderId="30" applyNumberFormat="0" applyFill="0" applyAlignment="0" applyProtection="0">
      <alignment vertical="center"/>
    </xf>
    <xf numFmtId="0" fontId="95" fillId="0" borderId="30"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0" fillId="0" borderId="0"/>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0" fillId="0" borderId="0"/>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0" fillId="0" borderId="0"/>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7" fillId="8" borderId="0" applyNumberFormat="0" applyBorder="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98" fillId="0" borderId="33"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100" fillId="17" borderId="0" applyNumberFormat="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100" fillId="17" borderId="0" applyNumberFormat="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0" fillId="13" borderId="29" applyNumberFormat="0" applyFont="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0" fillId="0" borderId="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92" fillId="12" borderId="0" applyNumberFormat="0" applyBorder="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92" fillId="12" borderId="0" applyNumberFormat="0" applyBorder="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104"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103" fillId="19" borderId="35" applyNumberFormat="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2" fillId="12" borderId="0" applyNumberFormat="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102" fillId="0" borderId="34" applyNumberFormat="0" applyFill="0" applyAlignment="0" applyProtection="0">
      <alignment vertical="center"/>
    </xf>
    <xf numFmtId="0" fontId="88" fillId="0" borderId="31" applyNumberFormat="0" applyFill="0" applyAlignment="0" applyProtection="0">
      <alignment vertical="center"/>
    </xf>
    <xf numFmtId="0" fontId="100" fillId="17" borderId="0" applyNumberFormat="0" applyBorder="0" applyAlignment="0" applyProtection="0">
      <alignment vertical="center"/>
    </xf>
    <xf numFmtId="0" fontId="88" fillId="0" borderId="31" applyNumberFormat="0" applyFill="0" applyAlignment="0" applyProtection="0">
      <alignment vertical="center"/>
    </xf>
    <xf numFmtId="0" fontId="100" fillId="17" borderId="0" applyNumberFormat="0" applyBorder="0" applyAlignment="0" applyProtection="0">
      <alignment vertical="center"/>
    </xf>
    <xf numFmtId="0" fontId="88" fillId="0" borderId="31" applyNumberFormat="0" applyFill="0" applyAlignment="0" applyProtection="0">
      <alignment vertical="center"/>
    </xf>
    <xf numFmtId="0" fontId="100" fillId="17" borderId="0" applyNumberFormat="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9" fillId="0" borderId="0" applyNumberFormat="0" applyFill="0" applyBorder="0" applyAlignment="0" applyProtection="0">
      <alignment vertical="center"/>
    </xf>
    <xf numFmtId="0" fontId="88" fillId="0" borderId="31" applyNumberFormat="0" applyFill="0" applyAlignment="0" applyProtection="0">
      <alignment vertical="center"/>
    </xf>
    <xf numFmtId="0" fontId="99" fillId="0" borderId="0" applyNumberFormat="0" applyFill="0" applyBorder="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3" fillId="4" borderId="28" applyNumberFormat="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96" fillId="0" borderId="0" applyNumberFormat="0" applyFill="0" applyBorder="0" applyAlignment="0" applyProtection="0">
      <alignment vertical="center"/>
    </xf>
    <xf numFmtId="0" fontId="88" fillId="0" borderId="31" applyNumberFormat="0" applyFill="0" applyAlignment="0" applyProtection="0">
      <alignment vertical="center"/>
    </xf>
    <xf numFmtId="0" fontId="111" fillId="34" borderId="28" applyNumberFormat="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87" fillId="8" borderId="0" applyNumberFormat="0" applyBorder="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88" fillId="0" borderId="31" applyNumberFormat="0" applyFill="0" applyAlignment="0" applyProtection="0">
      <alignment vertical="center"/>
    </xf>
    <xf numFmtId="0" fontId="0" fillId="0" borderId="0"/>
    <xf numFmtId="0" fontId="88" fillId="0" borderId="31" applyNumberFormat="0" applyFill="0" applyAlignment="0" applyProtection="0">
      <alignment vertical="center"/>
    </xf>
    <xf numFmtId="0" fontId="90" fillId="4" borderId="26" applyNumberFormat="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88" fillId="0" borderId="31" applyNumberFormat="0" applyFill="0" applyAlignment="0" applyProtection="0">
      <alignment vertical="center"/>
    </xf>
    <xf numFmtId="0" fontId="90" fillId="4" borderId="26" applyNumberFormat="0" applyAlignment="0" applyProtection="0">
      <alignment vertical="center"/>
    </xf>
    <xf numFmtId="0" fontId="88" fillId="0" borderId="31" applyNumberFormat="0" applyFill="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0" fillId="0" borderId="0"/>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0" fillId="0" borderId="0"/>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0" fillId="0" borderId="0"/>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0" fillId="0" borderId="0"/>
    <xf numFmtId="0" fontId="88"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3" fillId="19" borderId="35" applyNumberFormat="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3" fillId="19" borderId="35" applyNumberFormat="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98" fillId="0" borderId="33" applyNumberFormat="0" applyFill="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0" fillId="0" borderId="0"/>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0" fillId="0" borderId="0"/>
    <xf numFmtId="0" fontId="88"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3" fillId="19" borderId="35"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8" fillId="0" borderId="33" applyNumberFormat="0" applyFill="0" applyAlignment="0" applyProtection="0">
      <alignment vertical="center"/>
    </xf>
    <xf numFmtId="0" fontId="88" fillId="0" borderId="0" applyNumberFormat="0" applyFill="0" applyBorder="0" applyAlignment="0" applyProtection="0">
      <alignment vertical="center"/>
    </xf>
    <xf numFmtId="0" fontId="98" fillId="0" borderId="33" applyNumberFormat="0" applyFill="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0" fillId="0" borderId="0"/>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3" fillId="19" borderId="35"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11" fillId="34" borderId="28" applyNumberFormat="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02" fillId="0" borderId="34" applyNumberFormat="0" applyFill="0" applyAlignment="0" applyProtection="0">
      <alignment vertical="center"/>
    </xf>
    <xf numFmtId="0" fontId="88" fillId="0" borderId="0" applyNumberFormat="0" applyFill="0" applyBorder="0" applyAlignment="0" applyProtection="0">
      <alignment vertical="center"/>
    </xf>
    <xf numFmtId="0" fontId="0" fillId="0" borderId="0"/>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2" fillId="12" borderId="0" applyNumberFormat="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111" fillId="34" borderId="28"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7" fillId="8" borderId="0" applyNumberFormat="0" applyBorder="0" applyAlignment="0" applyProtection="0">
      <alignment vertical="center"/>
    </xf>
    <xf numFmtId="0" fontId="0" fillId="0" borderId="0"/>
    <xf numFmtId="0" fontId="88"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2" fillId="0" borderId="0">
      <alignment vertical="center"/>
    </xf>
    <xf numFmtId="0" fontId="88" fillId="0" borderId="0" applyNumberFormat="0" applyFill="0" applyBorder="0" applyAlignment="0" applyProtection="0">
      <alignment vertical="center"/>
    </xf>
    <xf numFmtId="0" fontId="12" fillId="0" borderId="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11" fillId="34" borderId="28"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11" fillId="34" borderId="28"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0" fillId="13" borderId="29" applyNumberFormat="0" applyFon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0" applyNumberFormat="0" applyFill="0" applyBorder="0" applyAlignment="0" applyProtection="0">
      <alignment vertical="center"/>
    </xf>
    <xf numFmtId="0" fontId="93" fillId="4" borderId="28" applyNumberFormat="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3" fillId="4" borderId="28" applyNumberFormat="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0" fillId="4" borderId="26" applyNumberFormat="0" applyAlignment="0" applyProtection="0">
      <alignment vertical="center"/>
    </xf>
    <xf numFmtId="0" fontId="9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93" fillId="4" borderId="28"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9"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111" fillId="34" borderId="28" applyNumberFormat="0" applyAlignment="0" applyProtection="0">
      <alignment vertical="center"/>
    </xf>
    <xf numFmtId="0" fontId="96" fillId="0" borderId="0" applyNumberFormat="0" applyFill="0" applyBorder="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96" fillId="0" borderId="0" applyNumberFormat="0" applyFill="0" applyBorder="0" applyAlignment="0" applyProtection="0">
      <alignment vertical="center"/>
    </xf>
    <xf numFmtId="0" fontId="90" fillId="4" borderId="26" applyNumberFormat="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8" fillId="0" borderId="33" applyNumberFormat="0" applyFill="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8" fillId="0" borderId="33" applyNumberFormat="0" applyFill="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0" fillId="0" borderId="0"/>
    <xf numFmtId="0" fontId="92" fillId="12" borderId="0" applyNumberFormat="0" applyBorder="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0" fillId="0" borderId="0"/>
    <xf numFmtId="0" fontId="92" fillId="12" borderId="0" applyNumberFormat="0" applyBorder="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8" fillId="0" borderId="33"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17"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0" fillId="13" borderId="29" applyNumberFormat="0" applyFont="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3" fillId="4" borderId="28" applyNumberFormat="0" applyAlignment="0" applyProtection="0">
      <alignment vertical="center"/>
    </xf>
    <xf numFmtId="0" fontId="96" fillId="0" borderId="0" applyNumberFormat="0" applyFill="0" applyBorder="0" applyAlignment="0" applyProtection="0">
      <alignment vertical="center"/>
    </xf>
    <xf numFmtId="0" fontId="93" fillId="4" borderId="28" applyNumberFormat="0" applyAlignment="0" applyProtection="0">
      <alignment vertical="center"/>
    </xf>
    <xf numFmtId="0" fontId="96" fillId="0" borderId="0" applyNumberFormat="0" applyFill="0" applyBorder="0" applyAlignment="0" applyProtection="0">
      <alignment vertical="center"/>
    </xf>
    <xf numFmtId="0" fontId="93" fillId="4" borderId="28"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96" fillId="0" borderId="0" applyNumberFormat="0" applyFill="0" applyBorder="0" applyAlignment="0" applyProtection="0">
      <alignment vertical="center"/>
    </xf>
    <xf numFmtId="0" fontId="103" fillId="19" borderId="35" applyNumberFormat="0" applyAlignment="0" applyProtection="0">
      <alignment vertical="center"/>
    </xf>
    <xf numFmtId="0" fontId="102" fillId="0" borderId="34"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9" fillId="0" borderId="0" applyNumberFormat="0" applyFill="0" applyBorder="0" applyAlignment="0" applyProtection="0">
      <alignment vertical="center"/>
    </xf>
    <xf numFmtId="0" fontId="0" fillId="0" borderId="0"/>
    <xf numFmtId="0" fontId="92" fillId="12" borderId="0" applyNumberFormat="0" applyBorder="0" applyAlignment="0" applyProtection="0">
      <alignment vertical="center"/>
    </xf>
    <xf numFmtId="0" fontId="99" fillId="0" borderId="0" applyNumberFormat="0" applyFill="0" applyBorder="0" applyAlignment="0" applyProtection="0">
      <alignment vertical="center"/>
    </xf>
    <xf numFmtId="0" fontId="0" fillId="0" borderId="0"/>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3" fillId="4" borderId="28" applyNumberFormat="0" applyAlignment="0" applyProtection="0">
      <alignment vertical="center"/>
    </xf>
    <xf numFmtId="0" fontId="92" fillId="12" borderId="0" applyNumberFormat="0" applyBorder="0" applyAlignment="0" applyProtection="0">
      <alignment vertical="center"/>
    </xf>
    <xf numFmtId="0" fontId="93" fillId="4" borderId="28" applyNumberFormat="0" applyAlignment="0" applyProtection="0">
      <alignment vertical="center"/>
    </xf>
    <xf numFmtId="0" fontId="92" fillId="12" borderId="0" applyNumberFormat="0" applyBorder="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0" fillId="0" borderId="0"/>
    <xf numFmtId="0" fontId="92" fillId="12" borderId="0" applyNumberFormat="0" applyBorder="0" applyAlignment="0" applyProtection="0">
      <alignment vertical="center"/>
    </xf>
    <xf numFmtId="0" fontId="111" fillId="34" borderId="28" applyNumberFormat="0" applyAlignment="0" applyProtection="0">
      <alignment vertical="center"/>
    </xf>
    <xf numFmtId="0" fontId="0" fillId="0" borderId="0"/>
    <xf numFmtId="0" fontId="92" fillId="12" borderId="0" applyNumberFormat="0" applyBorder="0" applyAlignment="0" applyProtection="0">
      <alignment vertical="center"/>
    </xf>
    <xf numFmtId="0" fontId="111" fillId="34" borderId="28" applyNumberFormat="0" applyAlignment="0" applyProtection="0">
      <alignment vertical="center"/>
    </xf>
    <xf numFmtId="0" fontId="0" fillId="0" borderId="0"/>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3" fillId="4" borderId="28" applyNumberFormat="0" applyAlignment="0" applyProtection="0">
      <alignment vertical="center"/>
    </xf>
    <xf numFmtId="0" fontId="92" fillId="12" borderId="0" applyNumberFormat="0" applyBorder="0" applyAlignment="0" applyProtection="0">
      <alignment vertical="center"/>
    </xf>
    <xf numFmtId="0" fontId="93" fillId="4" borderId="28" applyNumberFormat="0" applyAlignment="0" applyProtection="0">
      <alignment vertical="center"/>
    </xf>
    <xf numFmtId="0" fontId="92" fillId="12" borderId="0" applyNumberFormat="0" applyBorder="0" applyAlignment="0" applyProtection="0">
      <alignment vertical="center"/>
    </xf>
    <xf numFmtId="0" fontId="93" fillId="4" borderId="28" applyNumberFormat="0" applyAlignment="0" applyProtection="0">
      <alignment vertical="center"/>
    </xf>
    <xf numFmtId="0" fontId="92" fillId="12" borderId="0" applyNumberFormat="0" applyBorder="0" applyAlignment="0" applyProtection="0">
      <alignment vertical="center"/>
    </xf>
    <xf numFmtId="0" fontId="93" fillId="4" borderId="28" applyNumberFormat="0" applyAlignment="0" applyProtection="0">
      <alignment vertical="center"/>
    </xf>
    <xf numFmtId="0" fontId="92" fillId="12" borderId="0" applyNumberFormat="0" applyBorder="0" applyAlignment="0" applyProtection="0">
      <alignment vertical="center"/>
    </xf>
    <xf numFmtId="0" fontId="93" fillId="4" borderId="28" applyNumberFormat="0" applyAlignment="0" applyProtection="0">
      <alignment vertical="center"/>
    </xf>
    <xf numFmtId="0" fontId="92" fillId="12" borderId="0" applyNumberFormat="0" applyBorder="0" applyAlignment="0" applyProtection="0">
      <alignment vertical="center"/>
    </xf>
    <xf numFmtId="0" fontId="93" fillId="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104" fillId="0" borderId="0" applyNumberFormat="0" applyFill="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0" fillId="0" borderId="0"/>
    <xf numFmtId="0" fontId="92" fillId="12" borderId="0" applyNumberFormat="0" applyBorder="0" applyAlignment="0" applyProtection="0">
      <alignment vertical="center"/>
    </xf>
    <xf numFmtId="0" fontId="111" fillId="34" borderId="28" applyNumberFormat="0" applyAlignment="0" applyProtection="0">
      <alignment vertical="center"/>
    </xf>
    <xf numFmtId="0" fontId="0" fillId="0" borderId="0"/>
    <xf numFmtId="0" fontId="0" fillId="0" borderId="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0" fillId="0" borderId="0"/>
    <xf numFmtId="0" fontId="0" fillId="0" borderId="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0" fillId="4" borderId="26" applyNumberFormat="0" applyAlignment="0" applyProtection="0">
      <alignment vertical="center"/>
    </xf>
    <xf numFmtId="0" fontId="92" fillId="12" borderId="0" applyNumberFormat="0" applyBorder="0" applyAlignment="0" applyProtection="0">
      <alignment vertical="center"/>
    </xf>
    <xf numFmtId="0" fontId="90" fillId="4" borderId="26" applyNumberFormat="0" applyAlignment="0" applyProtection="0">
      <alignment vertical="center"/>
    </xf>
    <xf numFmtId="0" fontId="92" fillId="12" borderId="0" applyNumberFormat="0" applyBorder="0" applyAlignment="0" applyProtection="0">
      <alignment vertical="center"/>
    </xf>
    <xf numFmtId="0" fontId="90" fillId="4" borderId="26" applyNumberFormat="0" applyAlignment="0" applyProtection="0">
      <alignment vertical="center"/>
    </xf>
    <xf numFmtId="0" fontId="92" fillId="12" borderId="0" applyNumberFormat="0" applyBorder="0" applyAlignment="0" applyProtection="0">
      <alignment vertical="center"/>
    </xf>
    <xf numFmtId="0" fontId="90" fillId="4" borderId="26"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0" fillId="0" borderId="0"/>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0" fillId="0" borderId="0"/>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0" fillId="0" borderId="0"/>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92" fillId="12" borderId="0" applyNumberFormat="0" applyBorder="0" applyAlignment="0" applyProtection="0">
      <alignment vertical="center"/>
    </xf>
    <xf numFmtId="0" fontId="0" fillId="13" borderId="29" applyNumberFormat="0" applyFon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102" fillId="0" borderId="34" applyNumberFormat="0" applyFill="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102" fillId="0" borderId="34" applyNumberFormat="0" applyFill="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102" fillId="0" borderId="34" applyNumberFormat="0" applyFill="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8" fillId="0" borderId="33" applyNumberFormat="0" applyFill="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3" fillId="4" borderId="28" applyNumberFormat="0" applyAlignment="0" applyProtection="0">
      <alignment vertical="center"/>
    </xf>
    <xf numFmtId="0" fontId="92" fillId="12" borderId="0" applyNumberFormat="0" applyBorder="0" applyAlignment="0" applyProtection="0">
      <alignment vertical="center"/>
    </xf>
    <xf numFmtId="0" fontId="93" fillId="4" borderId="28" applyNumberFormat="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92" fillId="12"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92" fillId="12" borderId="0" applyNumberFormat="0" applyBorder="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0" fillId="0" borderId="0">
      <alignment vertical="center"/>
    </xf>
    <xf numFmtId="0" fontId="92" fillId="12" borderId="0" applyNumberFormat="0" applyBorder="0" applyAlignment="0" applyProtection="0">
      <alignment vertical="center"/>
    </xf>
    <xf numFmtId="0" fontId="92"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3" fillId="19" borderId="35" applyNumberFormat="0" applyAlignment="0" applyProtection="0">
      <alignment vertical="center"/>
    </xf>
    <xf numFmtId="0" fontId="0" fillId="0" borderId="0"/>
    <xf numFmtId="0" fontId="103" fillId="19" borderId="35" applyNumberFormat="0" applyAlignment="0" applyProtection="0">
      <alignment vertical="center"/>
    </xf>
    <xf numFmtId="0" fontId="0" fillId="0" borderId="0"/>
    <xf numFmtId="0" fontId="103" fillId="19" borderId="3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3" fillId="4"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3" fillId="19" borderId="35"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93" fillId="4" borderId="28" applyNumberFormat="0" applyAlignment="0" applyProtection="0">
      <alignment vertical="center"/>
    </xf>
    <xf numFmtId="0" fontId="0" fillId="0" borderId="0">
      <alignment vertical="center"/>
    </xf>
    <xf numFmtId="0" fontId="0" fillId="0" borderId="0"/>
    <xf numFmtId="0" fontId="93" fillId="4" borderId="28"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4" fillId="0" borderId="0" applyNumberFormat="0" applyFill="0" applyBorder="0" applyAlignment="0" applyProtection="0">
      <alignment vertical="center"/>
    </xf>
    <xf numFmtId="0" fontId="0" fillId="0" borderId="0">
      <alignment vertical="center"/>
    </xf>
    <xf numFmtId="0" fontId="10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0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93" fillId="4" borderId="28" applyNumberForma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1" fillId="34" borderId="28" applyNumberFormat="0" applyAlignment="0" applyProtection="0">
      <alignment vertical="center"/>
    </xf>
    <xf numFmtId="0" fontId="0" fillId="0" borderId="0"/>
    <xf numFmtId="0" fontId="0" fillId="0" borderId="0">
      <alignment vertical="center"/>
    </xf>
    <xf numFmtId="0" fontId="111" fillId="3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1" fillId="34" borderId="28"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0" fillId="0" borderId="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13" borderId="29" applyNumberFormat="0" applyFont="0" applyAlignment="0" applyProtection="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29" applyNumberFormat="0" applyFont="0" applyAlignment="0" applyProtection="0">
      <alignment vertical="center"/>
    </xf>
    <xf numFmtId="0" fontId="90" fillId="4" borderId="26" applyNumberForma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0" fillId="0" borderId="0"/>
    <xf numFmtId="0" fontId="0" fillId="0" borderId="0">
      <alignment vertical="center"/>
    </xf>
    <xf numFmtId="0" fontId="111" fillId="34" borderId="28" applyNumberFormat="0" applyAlignment="0" applyProtection="0">
      <alignment vertical="center"/>
    </xf>
    <xf numFmtId="0" fontId="0" fillId="0" borderId="0"/>
    <xf numFmtId="0" fontId="0" fillId="0" borderId="0">
      <alignment vertical="center"/>
    </xf>
    <xf numFmtId="0" fontId="111" fillId="34" borderId="28" applyNumberFormat="0" applyAlignment="0" applyProtection="0">
      <alignment vertical="center"/>
    </xf>
    <xf numFmtId="0" fontId="0" fillId="0" borderId="0"/>
    <xf numFmtId="0" fontId="0" fillId="0" borderId="0">
      <alignment vertical="center"/>
    </xf>
    <xf numFmtId="0" fontId="111" fillId="34" borderId="28" applyNumberFormat="0" applyAlignment="0" applyProtection="0">
      <alignment vertical="center"/>
    </xf>
    <xf numFmtId="0" fontId="0" fillId="0" borderId="0"/>
    <xf numFmtId="0" fontId="0" fillId="0" borderId="0">
      <alignment vertical="center"/>
    </xf>
    <xf numFmtId="0" fontId="103" fillId="19" borderId="35" applyNumberFormat="0" applyAlignment="0" applyProtection="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102" fillId="0" borderId="3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87" fillId="8" borderId="0" applyNumberFormat="0" applyBorder="0" applyAlignment="0" applyProtection="0">
      <alignment vertical="center"/>
    </xf>
    <xf numFmtId="0" fontId="0" fillId="0" borderId="0"/>
    <xf numFmtId="0" fontId="0" fillId="0" borderId="0"/>
    <xf numFmtId="0" fontId="87"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103" fillId="19" borderId="35" applyNumberFormat="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3" fillId="4" borderId="28" applyNumberFormat="0" applyAlignment="0" applyProtection="0">
      <alignment vertical="center"/>
    </xf>
    <xf numFmtId="0" fontId="0" fillId="0" borderId="0"/>
    <xf numFmtId="0" fontId="93" fillId="4" borderId="28" applyNumberFormat="0" applyAlignment="0" applyProtection="0">
      <alignment vertical="center"/>
    </xf>
    <xf numFmtId="0" fontId="0" fillId="0" borderId="0"/>
    <xf numFmtId="0" fontId="93" fillId="4" borderId="28" applyNumberFormat="0" applyAlignment="0" applyProtection="0">
      <alignment vertical="center"/>
    </xf>
    <xf numFmtId="0" fontId="0" fillId="0" borderId="0"/>
    <xf numFmtId="0" fontId="93" fillId="4" borderId="28"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0" fillId="17" borderId="0" applyNumberFormat="0" applyBorder="0" applyAlignment="0" applyProtection="0">
      <alignment vertical="center"/>
    </xf>
    <xf numFmtId="0" fontId="0" fillId="0" borderId="0"/>
    <xf numFmtId="0" fontId="10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03" fillId="19" borderId="35" applyNumberFormat="0" applyAlignment="0" applyProtection="0">
      <alignment vertical="center"/>
    </xf>
    <xf numFmtId="0" fontId="0" fillId="0" borderId="0"/>
    <xf numFmtId="0" fontId="103" fillId="19" borderId="3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3" fillId="19" borderId="3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4"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104" fillId="0" borderId="0" applyNumberFormat="0" applyFill="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104" fillId="0" borderId="0" applyNumberFormat="0" applyFill="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104" fillId="0" borderId="0" applyNumberFormat="0" applyFill="0" applyBorder="0" applyAlignment="0" applyProtection="0">
      <alignment vertical="center"/>
    </xf>
    <xf numFmtId="0" fontId="0" fillId="0" borderId="0">
      <alignment vertical="center"/>
    </xf>
    <xf numFmtId="0" fontId="10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2" fillId="0" borderId="34" applyNumberFormat="0" applyFill="0" applyAlignment="0" applyProtection="0">
      <alignment vertical="center"/>
    </xf>
    <xf numFmtId="0" fontId="0" fillId="0" borderId="0">
      <alignment vertical="center"/>
    </xf>
    <xf numFmtId="0" fontId="102" fillId="0" borderId="34" applyNumberFormat="0" applyFill="0" applyAlignment="0" applyProtection="0">
      <alignment vertical="center"/>
    </xf>
    <xf numFmtId="0" fontId="0" fillId="0" borderId="0">
      <alignment vertical="center"/>
    </xf>
    <xf numFmtId="0" fontId="102" fillId="0" borderId="34" applyNumberFormat="0" applyFill="0" applyAlignment="0" applyProtection="0">
      <alignment vertical="center"/>
    </xf>
    <xf numFmtId="0" fontId="0" fillId="0" borderId="0">
      <alignment vertical="center"/>
    </xf>
    <xf numFmtId="0" fontId="102"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102"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3" borderId="29"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0" fillId="0" borderId="0"/>
    <xf numFmtId="0" fontId="100" fillId="17" borderId="0" applyNumberFormat="0" applyBorder="0" applyAlignment="0" applyProtection="0">
      <alignment vertical="center"/>
    </xf>
    <xf numFmtId="0" fontId="0" fillId="0" borderId="0"/>
    <xf numFmtId="0" fontId="100" fillId="17" borderId="0" applyNumberFormat="0" applyBorder="0" applyAlignment="0" applyProtection="0">
      <alignment vertical="center"/>
    </xf>
    <xf numFmtId="0" fontId="0" fillId="0" borderId="0"/>
    <xf numFmtId="0" fontId="100" fillId="17" borderId="0" applyNumberFormat="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0" fillId="13" borderId="29"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0" fillId="0" borderId="0"/>
    <xf numFmtId="0" fontId="0" fillId="0" borderId="0"/>
    <xf numFmtId="0" fontId="103" fillId="19" borderId="3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98" fillId="0" borderId="3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2" fillId="0" borderId="34" applyNumberFormat="0" applyFill="0" applyAlignment="0" applyProtection="0">
      <alignment vertical="center"/>
    </xf>
    <xf numFmtId="0" fontId="0" fillId="0" borderId="0">
      <alignment vertical="center"/>
    </xf>
    <xf numFmtId="0" fontId="102" fillId="0" borderId="34" applyNumberFormat="0" applyFill="0" applyAlignment="0" applyProtection="0">
      <alignment vertical="center"/>
    </xf>
    <xf numFmtId="0" fontId="0" fillId="0" borderId="0">
      <alignment vertical="center"/>
    </xf>
    <xf numFmtId="0" fontId="93" fillId="4" borderId="28" applyNumberFormat="0" applyAlignment="0" applyProtection="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87" fillId="8" borderId="0" applyNumberFormat="0" applyBorder="0" applyAlignment="0" applyProtection="0">
      <alignment vertical="center"/>
    </xf>
    <xf numFmtId="0" fontId="0" fillId="0" borderId="0">
      <alignment vertical="center"/>
    </xf>
    <xf numFmtId="0" fontId="0" fillId="0" borderId="0">
      <alignment vertical="center"/>
    </xf>
    <xf numFmtId="182" fontId="9" fillId="0" borderId="0" applyFont="0" applyFill="0" applyBorder="0" applyAlignment="0" applyProtection="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100" fillId="17" borderId="0" applyNumberFormat="0" applyBorder="0" applyAlignment="0" applyProtection="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103" fillId="19" borderId="3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111" fillId="34"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4" fillId="0" borderId="0" applyNumberFormat="0" applyFill="0" applyBorder="0" applyAlignment="0" applyProtection="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4" fillId="0" borderId="0" applyNumberFormat="0" applyFill="0" applyBorder="0" applyAlignment="0" applyProtection="0">
      <alignment vertical="center"/>
    </xf>
    <xf numFmtId="0" fontId="0" fillId="0" borderId="0">
      <alignment vertical="center"/>
    </xf>
    <xf numFmtId="0" fontId="10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0" fillId="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03" fillId="19" borderId="3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7" fillId="8" borderId="0" applyNumberFormat="0" applyBorder="0" applyAlignment="0" applyProtection="0">
      <alignment vertical="center"/>
    </xf>
    <xf numFmtId="0" fontId="0" fillId="0" borderId="0"/>
    <xf numFmtId="0" fontId="87" fillId="8" borderId="0" applyNumberFormat="0" applyBorder="0" applyAlignment="0" applyProtection="0">
      <alignment vertical="center"/>
    </xf>
    <xf numFmtId="0" fontId="0" fillId="0" borderId="0"/>
    <xf numFmtId="0" fontId="87"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2" fillId="0" borderId="34" applyNumberFormat="0" applyFill="0" applyAlignment="0" applyProtection="0">
      <alignment vertical="center"/>
    </xf>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87" fillId="8" borderId="0" applyNumberFormat="0" applyBorder="0" applyAlignment="0" applyProtection="0">
      <alignment vertical="center"/>
    </xf>
    <xf numFmtId="0" fontId="0" fillId="0" borderId="0"/>
    <xf numFmtId="0" fontId="87" fillId="8" borderId="0" applyNumberFormat="0" applyBorder="0" applyAlignment="0" applyProtection="0">
      <alignment vertical="center"/>
    </xf>
    <xf numFmtId="0" fontId="0" fillId="0" borderId="0"/>
    <xf numFmtId="0" fontId="87" fillId="8" borderId="0" applyNumberFormat="0" applyBorder="0" applyAlignment="0" applyProtection="0">
      <alignment vertical="center"/>
    </xf>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7" fillId="8" borderId="0" applyNumberFormat="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103" fillId="19" borderId="35"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93" fillId="4" borderId="28" applyNumberFormat="0" applyAlignment="0" applyProtection="0">
      <alignment vertical="center"/>
    </xf>
    <xf numFmtId="0" fontId="0" fillId="0" borderId="0"/>
    <xf numFmtId="0" fontId="93" fillId="4" borderId="28" applyNumberFormat="0" applyAlignment="0" applyProtection="0">
      <alignment vertical="center"/>
    </xf>
    <xf numFmtId="0" fontId="0" fillId="0" borderId="0"/>
    <xf numFmtId="0" fontId="93" fillId="4"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0" fillId="0" borderId="0"/>
    <xf numFmtId="0" fontId="93" fillId="4"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11" fillId="34" borderId="28" applyNumberFormat="0" applyAlignment="0" applyProtection="0">
      <alignment vertical="center"/>
    </xf>
    <xf numFmtId="0" fontId="0" fillId="0" borderId="0"/>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3" fillId="19" borderId="35" applyNumberFormat="0" applyAlignment="0" applyProtection="0">
      <alignment vertical="center"/>
    </xf>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99" fillId="0" borderId="0" applyNumberFormat="0" applyFill="0" applyBorder="0" applyAlignment="0" applyProtection="0">
      <alignment vertical="center"/>
    </xf>
    <xf numFmtId="0" fontId="0" fillId="0" borderId="0"/>
    <xf numFmtId="0" fontId="0" fillId="13" borderId="29" applyNumberFormat="0" applyFont="0" applyAlignment="0" applyProtection="0">
      <alignment vertical="center"/>
    </xf>
    <xf numFmtId="0" fontId="87" fillId="8" borderId="0" applyNumberFormat="0" applyBorder="0" applyAlignment="0" applyProtection="0">
      <alignment vertical="center"/>
    </xf>
    <xf numFmtId="0" fontId="0" fillId="0" borderId="0"/>
    <xf numFmtId="0" fontId="0" fillId="13" borderId="29" applyNumberFormat="0" applyFont="0" applyAlignment="0" applyProtection="0">
      <alignment vertical="center"/>
    </xf>
    <xf numFmtId="0" fontId="0" fillId="0" borderId="0"/>
    <xf numFmtId="0" fontId="0" fillId="13" borderId="29" applyNumberFormat="0" applyFon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8" fillId="0" borderId="33" applyNumberFormat="0" applyFill="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3" fillId="4" borderId="28" applyNumberFormat="0" applyAlignment="0" applyProtection="0">
      <alignment vertical="center"/>
    </xf>
    <xf numFmtId="0" fontId="0" fillId="0" borderId="0"/>
    <xf numFmtId="0" fontId="93" fillId="4" borderId="28" applyNumberFormat="0" applyAlignment="0" applyProtection="0">
      <alignment vertical="center"/>
    </xf>
    <xf numFmtId="0" fontId="0" fillId="0" borderId="0"/>
    <xf numFmtId="0" fontId="93" fillId="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0" fillId="0" borderId="0"/>
    <xf numFmtId="0" fontId="10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12" fillId="0" borderId="0">
      <alignment vertical="center"/>
    </xf>
    <xf numFmtId="0" fontId="90" fillId="4" borderId="26"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90" fillId="4" borderId="26"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3" borderId="29" applyNumberFormat="0" applyFont="0" applyAlignment="0" applyProtection="0">
      <alignment vertical="center"/>
    </xf>
    <xf numFmtId="0" fontId="90" fillId="4" borderId="26" applyNumberFormat="0" applyAlignment="0" applyProtection="0">
      <alignment vertical="center"/>
    </xf>
    <xf numFmtId="0" fontId="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13" borderId="29" applyNumberFormat="0" applyFon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9" fillId="0" borderId="0">
      <alignment vertical="center"/>
    </xf>
    <xf numFmtId="0" fontId="104" fillId="0" borderId="0" applyNumberFormat="0" applyFill="0" applyBorder="0" applyAlignment="0" applyProtection="0">
      <alignment vertical="center"/>
    </xf>
    <xf numFmtId="0" fontId="12" fillId="0" borderId="0">
      <alignment vertical="center"/>
    </xf>
    <xf numFmtId="0" fontId="98" fillId="0" borderId="33"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4"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1" fillId="34" borderId="28" applyNumberFormat="0" applyAlignment="0" applyProtection="0">
      <alignment vertical="center"/>
    </xf>
    <xf numFmtId="0" fontId="104" fillId="0" borderId="0" applyNumberFormat="0" applyFill="0" applyBorder="0" applyAlignment="0" applyProtection="0">
      <alignment vertical="center"/>
    </xf>
    <xf numFmtId="0" fontId="12" fillId="0" borderId="0">
      <alignment vertical="center"/>
    </xf>
    <xf numFmtId="0" fontId="104" fillId="0" borderId="0" applyNumberFormat="0" applyFill="0" applyBorder="0" applyAlignment="0" applyProtection="0">
      <alignment vertical="center"/>
    </xf>
    <xf numFmtId="0" fontId="12" fillId="0" borderId="0">
      <alignment vertical="center"/>
    </xf>
    <xf numFmtId="0" fontId="103" fillId="19" borderId="3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1" fillId="34"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93" fillId="4"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8" fillId="0" borderId="33" applyNumberFormat="0" applyFill="0" applyAlignment="0" applyProtection="0">
      <alignment vertical="center"/>
    </xf>
    <xf numFmtId="0" fontId="0" fillId="0" borderId="0"/>
    <xf numFmtId="0" fontId="98" fillId="0" borderId="33" applyNumberFormat="0" applyFill="0" applyAlignment="0" applyProtection="0">
      <alignment vertical="center"/>
    </xf>
    <xf numFmtId="0" fontId="0" fillId="0" borderId="0"/>
    <xf numFmtId="0" fontId="90" fillId="4" borderId="26" applyNumberFormat="0" applyAlignment="0" applyProtection="0">
      <alignment vertical="center"/>
    </xf>
    <xf numFmtId="0" fontId="98"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98"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87"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98" fillId="0" borderId="33" applyNumberFormat="0" applyFill="0" applyAlignment="0" applyProtection="0">
      <alignment vertical="center"/>
    </xf>
    <xf numFmtId="0" fontId="0" fillId="0" borderId="0"/>
    <xf numFmtId="0" fontId="90" fillId="4" borderId="26" applyNumberFormat="0" applyAlignment="0" applyProtection="0">
      <alignment vertical="center"/>
    </xf>
    <xf numFmtId="0" fontId="98" fillId="0" borderId="33" applyNumberFormat="0" applyFill="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103" fillId="19" borderId="35" applyNumberFormat="0" applyAlignment="0" applyProtection="0">
      <alignment vertical="center"/>
    </xf>
    <xf numFmtId="0" fontId="0" fillId="0" borderId="0"/>
    <xf numFmtId="0" fontId="0" fillId="0" borderId="0"/>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11" fillId="34" borderId="28" applyNumberFormat="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103" fillId="19" borderId="35" applyNumberFormat="0" applyAlignment="0" applyProtection="0">
      <alignment vertical="center"/>
    </xf>
    <xf numFmtId="0" fontId="0" fillId="0" borderId="0"/>
    <xf numFmtId="0" fontId="0" fillId="0" borderId="0"/>
    <xf numFmtId="0" fontId="0" fillId="0" borderId="0"/>
    <xf numFmtId="0" fontId="87" fillId="8" borderId="0" applyNumberFormat="0" applyBorder="0" applyAlignment="0" applyProtection="0">
      <alignment vertical="center"/>
    </xf>
    <xf numFmtId="0" fontId="0" fillId="0" borderId="0"/>
    <xf numFmtId="0" fontId="87" fillId="8" borderId="0" applyNumberFormat="0" applyBorder="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102" fillId="0" borderId="34" applyNumberFormat="0" applyFill="0" applyAlignment="0" applyProtection="0">
      <alignment vertical="center"/>
    </xf>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3" fillId="19" borderId="35" applyNumberFormat="0" applyAlignment="0" applyProtection="0">
      <alignment vertical="center"/>
    </xf>
    <xf numFmtId="0" fontId="0" fillId="0" borderId="0"/>
    <xf numFmtId="0" fontId="0" fillId="0" borderId="0"/>
    <xf numFmtId="0" fontId="0" fillId="0" borderId="0"/>
    <xf numFmtId="0" fontId="0" fillId="0" borderId="0"/>
    <xf numFmtId="0" fontId="93" fillId="4" borderId="28" applyNumberFormat="0" applyAlignment="0" applyProtection="0">
      <alignment vertical="center"/>
    </xf>
    <xf numFmtId="0" fontId="0" fillId="0" borderId="0"/>
    <xf numFmtId="0" fontId="93" fillId="4" borderId="28" applyNumberFormat="0" applyAlignment="0" applyProtection="0">
      <alignment vertical="center"/>
    </xf>
    <xf numFmtId="0" fontId="0" fillId="0" borderId="0"/>
    <xf numFmtId="0" fontId="93" fillId="4" borderId="28" applyNumberFormat="0" applyAlignment="0" applyProtection="0">
      <alignment vertical="center"/>
    </xf>
    <xf numFmtId="0" fontId="0" fillId="0" borderId="0"/>
    <xf numFmtId="0" fontId="100" fillId="17" borderId="0" applyNumberFormat="0" applyBorder="0" applyAlignment="0" applyProtection="0">
      <alignment vertical="center"/>
    </xf>
    <xf numFmtId="0" fontId="93" fillId="4" borderId="28" applyNumberFormat="0" applyAlignment="0" applyProtection="0">
      <alignment vertical="center"/>
    </xf>
    <xf numFmtId="0" fontId="0" fillId="0" borderId="0"/>
    <xf numFmtId="0" fontId="10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90" fillId="4" borderId="2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8" fillId="0" borderId="33" applyNumberFormat="0" applyFill="0" applyAlignment="0" applyProtection="0">
      <alignment vertical="center"/>
    </xf>
    <xf numFmtId="0" fontId="0" fillId="0" borderId="0"/>
    <xf numFmtId="0" fontId="0" fillId="0" borderId="0"/>
    <xf numFmtId="0" fontId="0" fillId="0" borderId="0"/>
    <xf numFmtId="0" fontId="100" fillId="17" borderId="0" applyNumberFormat="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9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03" fillId="19" borderId="35"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2" fillId="0" borderId="34" applyNumberFormat="0" applyFill="0" applyAlignment="0" applyProtection="0">
      <alignment vertical="center"/>
    </xf>
    <xf numFmtId="0" fontId="12" fillId="0" borderId="0">
      <alignment vertical="center"/>
    </xf>
    <xf numFmtId="0" fontId="111" fillId="34" borderId="28"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1" fillId="34" borderId="28" applyNumberFormat="0" applyAlignment="0" applyProtection="0">
      <alignment vertical="center"/>
    </xf>
    <xf numFmtId="0" fontId="12" fillId="0" borderId="0">
      <alignment vertical="center"/>
    </xf>
    <xf numFmtId="0" fontId="111" fillId="34" borderId="28" applyNumberFormat="0" applyAlignment="0" applyProtection="0">
      <alignment vertical="center"/>
    </xf>
    <xf numFmtId="0" fontId="12" fillId="0" borderId="0">
      <alignment vertical="center"/>
    </xf>
    <xf numFmtId="0" fontId="111" fillId="34" borderId="28" applyNumberFormat="0" applyAlignment="0" applyProtection="0">
      <alignment vertical="center"/>
    </xf>
    <xf numFmtId="0" fontId="12" fillId="0" borderId="0">
      <alignment vertical="center"/>
    </xf>
    <xf numFmtId="0" fontId="111" fillId="34" borderId="28" applyNumberFormat="0" applyAlignment="0" applyProtection="0">
      <alignment vertical="center"/>
    </xf>
    <xf numFmtId="0" fontId="12" fillId="0" borderId="0">
      <alignment vertical="center"/>
    </xf>
    <xf numFmtId="0" fontId="87" fillId="8" borderId="0" applyNumberFormat="0" applyBorder="0" applyAlignment="0" applyProtection="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0" fillId="4" borderId="26" applyNumberFormat="0" applyAlignment="0" applyProtection="0">
      <alignment vertical="center"/>
    </xf>
    <xf numFmtId="0" fontId="87" fillId="8" borderId="0" applyNumberFormat="0" applyBorder="0" applyAlignment="0" applyProtection="0">
      <alignment vertical="center"/>
    </xf>
    <xf numFmtId="0" fontId="90" fillId="4" borderId="26"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2" fillId="0" borderId="34" applyNumberFormat="0" applyFill="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0" fillId="17" borderId="0" applyNumberFormat="0" applyBorder="0" applyAlignment="0" applyProtection="0">
      <alignment vertical="center"/>
    </xf>
    <xf numFmtId="0" fontId="87" fillId="8" borderId="0" applyNumberFormat="0" applyBorder="0" applyAlignment="0" applyProtection="0">
      <alignment vertical="center"/>
    </xf>
    <xf numFmtId="0" fontId="100" fillId="17" borderId="0" applyNumberFormat="0" applyBorder="0" applyAlignment="0" applyProtection="0">
      <alignment vertical="center"/>
    </xf>
    <xf numFmtId="0" fontId="87" fillId="8" borderId="0" applyNumberFormat="0" applyBorder="0" applyAlignment="0" applyProtection="0">
      <alignment vertical="center"/>
    </xf>
    <xf numFmtId="0" fontId="100" fillId="17"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99" fillId="0" borderId="0" applyNumberFormat="0" applyFill="0" applyBorder="0" applyAlignment="0" applyProtection="0">
      <alignment vertical="center"/>
    </xf>
    <xf numFmtId="0" fontId="87" fillId="8" borderId="0" applyNumberFormat="0" applyBorder="0" applyAlignment="0" applyProtection="0">
      <alignment vertical="center"/>
    </xf>
    <xf numFmtId="0" fontId="99" fillId="0" borderId="0" applyNumberFormat="0" applyFill="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93" fillId="4" borderId="28" applyNumberFormat="0" applyAlignment="0" applyProtection="0">
      <alignment vertical="center"/>
    </xf>
    <xf numFmtId="0" fontId="87" fillId="8" borderId="0" applyNumberFormat="0" applyBorder="0" applyAlignment="0" applyProtection="0">
      <alignment vertical="center"/>
    </xf>
    <xf numFmtId="0" fontId="93" fillId="4" borderId="28" applyNumberFormat="0" applyAlignment="0" applyProtection="0">
      <alignment vertical="center"/>
    </xf>
    <xf numFmtId="0" fontId="87" fillId="8" borderId="0" applyNumberFormat="0" applyBorder="0" applyAlignment="0" applyProtection="0">
      <alignment vertical="center"/>
    </xf>
    <xf numFmtId="0" fontId="93" fillId="4" borderId="28" applyNumberFormat="0" applyAlignment="0" applyProtection="0">
      <alignment vertical="center"/>
    </xf>
    <xf numFmtId="0" fontId="87" fillId="8" borderId="0" applyNumberFormat="0" applyBorder="0" applyAlignment="0" applyProtection="0">
      <alignment vertical="center"/>
    </xf>
    <xf numFmtId="0" fontId="93" fillId="4" borderId="28"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0" fillId="17" borderId="0" applyNumberFormat="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104" fillId="0" borderId="0" applyNumberFormat="0" applyFill="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104" fillId="0" borderId="0" applyNumberFormat="0" applyFill="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104" fillId="0" borderId="0" applyNumberFormat="0" applyFill="0" applyBorder="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104" fillId="0" borderId="0" applyNumberFormat="0" applyFill="0" applyBorder="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2" fillId="0" borderId="34" applyNumberFormat="0" applyFill="0" applyAlignment="0" applyProtection="0">
      <alignment vertical="center"/>
    </xf>
    <xf numFmtId="0" fontId="87" fillId="8" borderId="0" applyNumberFormat="0" applyBorder="0" applyAlignment="0" applyProtection="0">
      <alignment vertical="center"/>
    </xf>
    <xf numFmtId="0" fontId="102" fillId="0" borderId="34" applyNumberFormat="0" applyFill="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102" fillId="0" borderId="34" applyNumberFormat="0" applyFill="0" applyAlignment="0" applyProtection="0">
      <alignment vertical="center"/>
    </xf>
    <xf numFmtId="0" fontId="87" fillId="8" borderId="0" applyNumberFormat="0" applyBorder="0" applyAlignment="0" applyProtection="0">
      <alignment vertical="center"/>
    </xf>
    <xf numFmtId="0" fontId="102" fillId="0" borderId="34" applyNumberFormat="0" applyFill="0" applyAlignment="0" applyProtection="0">
      <alignment vertical="center"/>
    </xf>
    <xf numFmtId="0" fontId="87" fillId="8" borderId="0" applyNumberFormat="0" applyBorder="0" applyAlignment="0" applyProtection="0">
      <alignment vertical="center"/>
    </xf>
    <xf numFmtId="0" fontId="102" fillId="0" borderId="34" applyNumberFormat="0" applyFill="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90" fillId="4" borderId="26" applyNumberFormat="0" applyAlignment="0" applyProtection="0">
      <alignment vertical="center"/>
    </xf>
    <xf numFmtId="0" fontId="87" fillId="8" borderId="0" applyNumberFormat="0" applyBorder="0" applyAlignment="0" applyProtection="0">
      <alignment vertical="center"/>
    </xf>
    <xf numFmtId="0" fontId="90" fillId="4" borderId="26" applyNumberFormat="0" applyAlignment="0" applyProtection="0">
      <alignment vertical="center"/>
    </xf>
    <xf numFmtId="0" fontId="87" fillId="8" borderId="0" applyNumberFormat="0" applyBorder="0" applyAlignment="0" applyProtection="0">
      <alignment vertical="center"/>
    </xf>
    <xf numFmtId="0" fontId="90" fillId="4" borderId="26" applyNumberFormat="0" applyAlignment="0" applyProtection="0">
      <alignment vertical="center"/>
    </xf>
    <xf numFmtId="0" fontId="87" fillId="8" borderId="0" applyNumberFormat="0" applyBorder="0" applyAlignment="0" applyProtection="0">
      <alignment vertical="center"/>
    </xf>
    <xf numFmtId="0" fontId="90" fillId="4" borderId="26"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4" fillId="0" borderId="0" applyNumberFormat="0" applyFill="0" applyBorder="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90" fillId="4" borderId="26" applyNumberFormat="0" applyAlignment="0" applyProtection="0">
      <alignment vertical="center"/>
    </xf>
    <xf numFmtId="0" fontId="87" fillId="8" borderId="0" applyNumberFormat="0" applyBorder="0" applyAlignment="0" applyProtection="0">
      <alignment vertical="center"/>
    </xf>
    <xf numFmtId="0" fontId="90" fillId="4" borderId="26" applyNumberFormat="0" applyAlignment="0" applyProtection="0">
      <alignment vertical="center"/>
    </xf>
    <xf numFmtId="0" fontId="87" fillId="8" borderId="0" applyNumberFormat="0" applyBorder="0" applyAlignment="0" applyProtection="0">
      <alignment vertical="center"/>
    </xf>
    <xf numFmtId="0" fontId="90" fillId="4" borderId="26"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4" fillId="0" borderId="0" applyNumberFormat="0" applyFill="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4" fillId="0" borderId="0" applyNumberFormat="0" applyFill="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4" fillId="0" borderId="0" applyNumberFormat="0" applyFill="0" applyBorder="0" applyAlignment="0" applyProtection="0">
      <alignment vertical="center"/>
    </xf>
    <xf numFmtId="0" fontId="87" fillId="8" borderId="0" applyNumberFormat="0" applyBorder="0" applyAlignment="0" applyProtection="0">
      <alignment vertical="center"/>
    </xf>
    <xf numFmtId="0" fontId="104" fillId="0" borderId="0" applyNumberFormat="0" applyFill="0" applyBorder="0" applyAlignment="0" applyProtection="0">
      <alignment vertical="center"/>
    </xf>
    <xf numFmtId="0" fontId="87" fillId="8" borderId="0" applyNumberFormat="0" applyBorder="0" applyAlignment="0" applyProtection="0">
      <alignment vertical="center"/>
    </xf>
    <xf numFmtId="0" fontId="104" fillId="0" borderId="0" applyNumberFormat="0" applyFill="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99" fillId="0" borderId="0" applyNumberFormat="0" applyFill="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0" fillId="17" borderId="0" applyNumberFormat="0" applyBorder="0" applyAlignment="0" applyProtection="0">
      <alignment vertical="center"/>
    </xf>
    <xf numFmtId="0" fontId="87" fillId="8" borderId="0" applyNumberFormat="0" applyBorder="0" applyAlignment="0" applyProtection="0">
      <alignment vertical="center"/>
    </xf>
    <xf numFmtId="0" fontId="100" fillId="17"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2" fillId="0" borderId="34" applyNumberFormat="0" applyFill="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99" fillId="0" borderId="0" applyNumberFormat="0" applyFill="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98" fillId="0" borderId="33" applyNumberFormat="0" applyFill="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93" fillId="4" borderId="28"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11" fillId="34" borderId="28"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103" fillId="19" borderId="35"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11" fillId="34" borderId="28" applyNumberFormat="0" applyAlignment="0" applyProtection="0">
      <alignment vertical="center"/>
    </xf>
    <xf numFmtId="0" fontId="87" fillId="8" borderId="0" applyNumberFormat="0" applyBorder="0" applyAlignment="0" applyProtection="0">
      <alignment vertical="center"/>
    </xf>
    <xf numFmtId="0" fontId="111" fillId="34" borderId="28" applyNumberFormat="0" applyAlignment="0" applyProtection="0">
      <alignment vertical="center"/>
    </xf>
    <xf numFmtId="0" fontId="87" fillId="8" borderId="0" applyNumberFormat="0" applyBorder="0" applyAlignment="0" applyProtection="0">
      <alignment vertical="center"/>
    </xf>
    <xf numFmtId="0" fontId="111" fillId="34" borderId="28" applyNumberFormat="0" applyAlignment="0" applyProtection="0">
      <alignment vertical="center"/>
    </xf>
    <xf numFmtId="0" fontId="87" fillId="8" borderId="0" applyNumberFormat="0" applyBorder="0" applyAlignment="0" applyProtection="0">
      <alignment vertical="center"/>
    </xf>
    <xf numFmtId="0" fontId="111" fillId="34" borderId="28" applyNumberFormat="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87" fillId="8" borderId="0" applyNumberFormat="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0" fillId="13" borderId="29" applyNumberFormat="0" applyFon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8" fillId="0" borderId="33" applyNumberFormat="0" applyFill="0" applyAlignment="0" applyProtection="0">
      <alignment vertical="center"/>
    </xf>
    <xf numFmtId="0" fontId="102" fillId="0" borderId="34" applyNumberFormat="0" applyFill="0" applyAlignment="0" applyProtection="0">
      <alignment vertical="center"/>
    </xf>
    <xf numFmtId="0" fontId="98" fillId="0" borderId="33" applyNumberFormat="0" applyFill="0" applyAlignment="0" applyProtection="0">
      <alignment vertical="center"/>
    </xf>
    <xf numFmtId="0" fontId="102" fillId="0" borderId="34" applyNumberFormat="0" applyFill="0" applyAlignment="0" applyProtection="0">
      <alignment vertical="center"/>
    </xf>
    <xf numFmtId="0" fontId="98" fillId="0" borderId="33"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9" fillId="0" borderId="0" applyNumberFormat="0" applyFill="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4" fillId="0" borderId="0" applyNumberFormat="0" applyFill="0" applyBorder="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4" fillId="0" borderId="0" applyNumberFormat="0" applyFill="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9" fillId="0" borderId="0" applyNumberFormat="0" applyFill="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4" fillId="0" borderId="0" applyNumberFormat="0" applyFill="0" applyBorder="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4" fillId="0" borderId="0" applyNumberFormat="0" applyFill="0" applyBorder="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4" fillId="0" borderId="0" applyNumberFormat="0" applyFill="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0" fillId="4" borderId="26" applyNumberFormat="0" applyAlignment="0" applyProtection="0">
      <alignment vertical="center"/>
    </xf>
    <xf numFmtId="0" fontId="102" fillId="0" borderId="34" applyNumberFormat="0" applyFill="0" applyAlignment="0" applyProtection="0">
      <alignment vertical="center"/>
    </xf>
    <xf numFmtId="0" fontId="90" fillId="4" borderId="26" applyNumberFormat="0" applyAlignment="0" applyProtection="0">
      <alignment vertical="center"/>
    </xf>
    <xf numFmtId="0" fontId="102" fillId="0" borderId="34" applyNumberFormat="0" applyFill="0" applyAlignment="0" applyProtection="0">
      <alignment vertical="center"/>
    </xf>
    <xf numFmtId="0" fontId="90" fillId="4" borderId="26" applyNumberFormat="0" applyAlignment="0" applyProtection="0">
      <alignment vertical="center"/>
    </xf>
    <xf numFmtId="0" fontId="102" fillId="0" borderId="34" applyNumberFormat="0" applyFill="0" applyAlignment="0" applyProtection="0">
      <alignment vertical="center"/>
    </xf>
    <xf numFmtId="0" fontId="90" fillId="4" borderId="26"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4" fillId="0" borderId="0" applyNumberFormat="0" applyFill="0" applyBorder="0" applyAlignment="0" applyProtection="0">
      <alignment vertical="center"/>
    </xf>
    <xf numFmtId="0" fontId="102" fillId="0" borderId="34" applyNumberFormat="0" applyFill="0" applyAlignment="0" applyProtection="0">
      <alignment vertical="center"/>
    </xf>
    <xf numFmtId="0" fontId="104" fillId="0" borderId="0" applyNumberFormat="0" applyFill="0" applyBorder="0" applyAlignment="0" applyProtection="0">
      <alignment vertical="center"/>
    </xf>
    <xf numFmtId="0" fontId="102" fillId="0" borderId="34" applyNumberFormat="0" applyFill="0" applyAlignment="0" applyProtection="0">
      <alignment vertical="center"/>
    </xf>
    <xf numFmtId="0" fontId="104" fillId="0" borderId="0" applyNumberFormat="0" applyFill="0" applyBorder="0" applyAlignment="0" applyProtection="0">
      <alignment vertical="center"/>
    </xf>
    <xf numFmtId="0" fontId="102" fillId="0" borderId="34" applyNumberFormat="0" applyFill="0" applyAlignment="0" applyProtection="0">
      <alignment vertical="center"/>
    </xf>
    <xf numFmtId="0" fontId="104" fillId="0" borderId="0" applyNumberFormat="0" applyFill="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111" fillId="34" borderId="28"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0" fillId="17" borderId="0" applyNumberFormat="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3" fillId="19" borderId="35"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0" fillId="4" borderId="26" applyNumberFormat="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102" fillId="0" borderId="34" applyNumberFormat="0" applyFill="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04" fillId="0" borderId="0" applyNumberFormat="0" applyFill="0" applyBorder="0" applyAlignment="0" applyProtection="0">
      <alignment vertical="center"/>
    </xf>
    <xf numFmtId="0" fontId="93" fillId="4" borderId="28" applyNumberFormat="0" applyAlignment="0" applyProtection="0">
      <alignment vertical="center"/>
    </xf>
    <xf numFmtId="0" fontId="104" fillId="0" borderId="0" applyNumberFormat="0" applyFill="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0" fillId="13" borderId="29" applyNumberFormat="0" applyFont="0" applyAlignment="0" applyProtection="0">
      <alignment vertical="center"/>
    </xf>
    <xf numFmtId="0" fontId="93" fillId="4" borderId="28" applyNumberFormat="0" applyAlignment="0" applyProtection="0">
      <alignment vertical="center"/>
    </xf>
    <xf numFmtId="0" fontId="0" fillId="13" borderId="29" applyNumberFormat="0" applyFont="0" applyAlignment="0" applyProtection="0">
      <alignment vertical="center"/>
    </xf>
    <xf numFmtId="0" fontId="93" fillId="4" borderId="28" applyNumberFormat="0" applyAlignment="0" applyProtection="0">
      <alignment vertical="center"/>
    </xf>
    <xf numFmtId="0" fontId="0" fillId="13" borderId="29" applyNumberFormat="0" applyFon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111" fillId="3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3" fillId="4" borderId="28"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04" fillId="0" borderId="0" applyNumberFormat="0" applyFill="0" applyBorder="0" applyAlignment="0" applyProtection="0">
      <alignment vertical="center"/>
    </xf>
    <xf numFmtId="0" fontId="93" fillId="4" borderId="28" applyNumberFormat="0" applyAlignment="0" applyProtection="0">
      <alignment vertical="center"/>
    </xf>
    <xf numFmtId="0" fontId="104" fillId="0" borderId="0" applyNumberFormat="0" applyFill="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90" fillId="4" borderId="26"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9" fillId="0" borderId="0" applyNumberFormat="0" applyFill="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100" fillId="17" borderId="0" applyNumberFormat="0" applyBorder="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93" fillId="4" borderId="28" applyNumberFormat="0" applyAlignment="0" applyProtection="0">
      <alignment vertical="center"/>
    </xf>
    <xf numFmtId="0" fontId="0" fillId="13" borderId="29" applyNumberFormat="0" applyFon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0" fillId="13" borderId="29" applyNumberFormat="0" applyFon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0" fillId="13" borderId="29" applyNumberFormat="0" applyFont="0" applyAlignment="0" applyProtection="0">
      <alignment vertical="center"/>
    </xf>
    <xf numFmtId="0" fontId="103" fillId="19" borderId="35" applyNumberFormat="0" applyAlignment="0" applyProtection="0">
      <alignment vertical="center"/>
    </xf>
    <xf numFmtId="0" fontId="0" fillId="13" borderId="29" applyNumberFormat="0" applyFon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0" fillId="17" borderId="0" applyNumberFormat="0" applyBorder="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103" fillId="19" borderId="35" applyNumberFormat="0" applyAlignment="0" applyProtection="0">
      <alignment vertical="center"/>
    </xf>
    <xf numFmtId="0" fontId="111" fillId="34" borderId="28"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9" fillId="0" borderId="0" applyNumberFormat="0" applyFill="0" applyBorder="0" applyAlignment="0" applyProtection="0">
      <alignment vertical="center"/>
    </xf>
    <xf numFmtId="0" fontId="103" fillId="19" borderId="35" applyNumberFormat="0" applyAlignment="0" applyProtection="0">
      <alignment vertical="center"/>
    </xf>
    <xf numFmtId="0" fontId="99" fillId="0" borderId="0" applyNumberFormat="0" applyFill="0" applyBorder="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0" fillId="4" borderId="26"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4" fillId="0" borderId="0" applyNumberFormat="0" applyFill="0" applyBorder="0" applyAlignment="0" applyProtection="0">
      <alignment vertical="center"/>
    </xf>
    <xf numFmtId="0" fontId="103" fillId="19" borderId="35" applyNumberFormat="0" applyAlignment="0" applyProtection="0">
      <alignment vertical="center"/>
    </xf>
    <xf numFmtId="0" fontId="90" fillId="4" borderId="26"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9" fillId="0" borderId="0" applyNumberFormat="0" applyFill="0" applyBorder="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103" fillId="19" borderId="35" applyNumberFormat="0" applyAlignment="0" applyProtection="0">
      <alignment vertical="center"/>
    </xf>
    <xf numFmtId="0" fontId="98" fillId="0" borderId="33" applyNumberFormat="0" applyFill="0" applyAlignment="0" applyProtection="0">
      <alignment vertical="center"/>
    </xf>
    <xf numFmtId="0" fontId="103" fillId="19" borderId="35"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8" fillId="0" borderId="33" applyNumberFormat="0" applyFill="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98" fillId="0" borderId="33" applyNumberFormat="0" applyFill="0" applyAlignment="0" applyProtection="0">
      <alignment vertical="center"/>
    </xf>
    <xf numFmtId="0" fontId="104" fillId="0" borderId="0" applyNumberFormat="0" applyFill="0" applyBorder="0" applyAlignment="0" applyProtection="0">
      <alignment vertical="center"/>
    </xf>
    <xf numFmtId="0" fontId="98" fillId="0" borderId="33" applyNumberFormat="0" applyFill="0" applyAlignment="0" applyProtection="0">
      <alignment vertical="center"/>
    </xf>
    <xf numFmtId="0" fontId="104" fillId="0" borderId="0" applyNumberFormat="0" applyFill="0" applyBorder="0" applyAlignment="0" applyProtection="0">
      <alignment vertical="center"/>
    </xf>
    <xf numFmtId="0" fontId="98" fillId="0" borderId="33" applyNumberFormat="0" applyFill="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0" fillId="13" borderId="29" applyNumberFormat="0" applyFon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90" fillId="4" borderId="26"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99" fillId="0" borderId="0" applyNumberFormat="0" applyFill="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99" fillId="0" borderId="0" applyNumberFormat="0" applyFill="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11" fillId="34" borderId="28" applyNumberFormat="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0" fillId="13" borderId="29" applyNumberFormat="0" applyFont="0" applyAlignment="0" applyProtection="0">
      <alignment vertical="center"/>
    </xf>
    <xf numFmtId="0" fontId="99" fillId="0" borderId="0" applyNumberFormat="0" applyFill="0" applyBorder="0" applyAlignment="0" applyProtection="0">
      <alignment vertical="center"/>
    </xf>
    <xf numFmtId="0" fontId="0" fillId="13" borderId="29" applyNumberFormat="0" applyFont="0" applyAlignment="0" applyProtection="0">
      <alignment vertical="center"/>
    </xf>
    <xf numFmtId="0" fontId="99" fillId="0" borderId="0" applyNumberFormat="0" applyFill="0" applyBorder="0" applyAlignment="0" applyProtection="0">
      <alignment vertical="center"/>
    </xf>
    <xf numFmtId="0" fontId="0" fillId="13" borderId="29" applyNumberFormat="0" applyFont="0" applyAlignment="0" applyProtection="0">
      <alignment vertical="center"/>
    </xf>
    <xf numFmtId="0" fontId="99" fillId="0" borderId="0" applyNumberFormat="0" applyFill="0" applyBorder="0" applyAlignment="0" applyProtection="0">
      <alignment vertical="center"/>
    </xf>
    <xf numFmtId="0" fontId="0" fillId="13" borderId="29" applyNumberFormat="0" applyFont="0" applyAlignment="0" applyProtection="0">
      <alignment vertical="center"/>
    </xf>
    <xf numFmtId="0" fontId="99" fillId="0" borderId="0" applyNumberFormat="0" applyFill="0" applyBorder="0" applyAlignment="0" applyProtection="0">
      <alignment vertical="center"/>
    </xf>
    <xf numFmtId="0" fontId="0" fillId="13" borderId="29" applyNumberFormat="0" applyFont="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8" fillId="0" borderId="33" applyNumberFormat="0" applyFill="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0" fillId="13" borderId="29" applyNumberFormat="0" applyFont="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111" fillId="34" borderId="28" applyNumberFormat="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0" fillId="13" borderId="29" applyNumberFormat="0" applyFont="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0" fillId="4" borderId="26" applyNumberFormat="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111" fillId="34" borderId="28" applyNumberFormat="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0" fillId="4" borderId="26" applyNumberFormat="0" applyAlignment="0" applyProtection="0">
      <alignment vertical="center"/>
    </xf>
    <xf numFmtId="0" fontId="98" fillId="0" borderId="33" applyNumberFormat="0" applyFill="0" applyAlignment="0" applyProtection="0">
      <alignment vertical="center"/>
    </xf>
    <xf numFmtId="0" fontId="90" fillId="4" borderId="26" applyNumberFormat="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100" fillId="17" borderId="0" applyNumberFormat="0" applyBorder="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98" fillId="0" borderId="33" applyNumberFormat="0" applyFill="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20" fillId="0" borderId="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0" fillId="13" borderId="29" applyNumberFormat="0" applyFon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0" fillId="13" borderId="29" applyNumberFormat="0" applyFon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11" fillId="34" borderId="28" applyNumberFormat="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90" fillId="4" borderId="26"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90" fillId="4" borderId="26"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0" fillId="13" borderId="29" applyNumberFormat="0" applyFont="0" applyAlignment="0" applyProtection="0">
      <alignment vertical="center"/>
    </xf>
    <xf numFmtId="0" fontId="90" fillId="4" borderId="26" applyNumberFormat="0" applyAlignment="0" applyProtection="0">
      <alignment vertical="center"/>
    </xf>
    <xf numFmtId="0" fontId="0" fillId="13" borderId="29" applyNumberFormat="0" applyFont="0" applyAlignment="0" applyProtection="0">
      <alignment vertical="center"/>
    </xf>
    <xf numFmtId="0" fontId="90" fillId="4" borderId="26" applyNumberFormat="0" applyAlignment="0" applyProtection="0">
      <alignment vertical="center"/>
    </xf>
    <xf numFmtId="0" fontId="0" fillId="13" borderId="29" applyNumberFormat="0" applyFont="0" applyAlignment="0" applyProtection="0">
      <alignment vertical="center"/>
    </xf>
    <xf numFmtId="0" fontId="90" fillId="4" borderId="26" applyNumberFormat="0" applyAlignment="0" applyProtection="0">
      <alignment vertical="center"/>
    </xf>
    <xf numFmtId="0" fontId="0" fillId="13" borderId="29" applyNumberFormat="0" applyFon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0" fillId="13" borderId="29" applyNumberFormat="0" applyFont="0" applyAlignment="0" applyProtection="0">
      <alignment vertical="center"/>
    </xf>
    <xf numFmtId="0" fontId="90" fillId="4" borderId="26" applyNumberFormat="0" applyAlignment="0" applyProtection="0">
      <alignment vertical="center"/>
    </xf>
    <xf numFmtId="0" fontId="0" fillId="13" borderId="29" applyNumberFormat="0" applyFon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111" fillId="34" borderId="28"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90" fillId="4" borderId="26"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111" fillId="34" borderId="28" applyNumberForma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0" borderId="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13" borderId="29" applyNumberFormat="0" applyFont="0" applyAlignment="0" applyProtection="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cellStyleXfs>
  <cellXfs count="874">
    <xf numFmtId="0" fontId="0" fillId="0" borderId="0" xfId="0"/>
    <xf numFmtId="0" fontId="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180" fontId="0"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protection hidden="1"/>
    </xf>
    <xf numFmtId="0" fontId="4" fillId="0" borderId="0" xfId="0" applyFont="1" applyFill="1" applyAlignment="1" applyProtection="1">
      <alignment horizontal="center" vertical="center"/>
      <protection hidden="1"/>
    </xf>
    <xf numFmtId="0" fontId="5" fillId="0" borderId="1" xfId="0" applyFont="1" applyFill="1" applyBorder="1" applyAlignment="1" applyProtection="1">
      <alignment horizontal="distributed" vertical="center"/>
      <protection locked="0"/>
    </xf>
    <xf numFmtId="0" fontId="5" fillId="0" borderId="1" xfId="0" applyFont="1" applyFill="1" applyBorder="1" applyAlignment="1" applyProtection="1">
      <alignment vertical="center"/>
      <protection locked="0"/>
    </xf>
    <xf numFmtId="0" fontId="2" fillId="0" borderId="1" xfId="0" applyFont="1" applyFill="1" applyBorder="1" applyAlignment="1" applyProtection="1">
      <alignment horizontal="distributed" vertical="center"/>
      <protection locked="0"/>
    </xf>
    <xf numFmtId="0" fontId="6" fillId="0" borderId="1" xfId="0" applyFont="1" applyFill="1" applyBorder="1" applyAlignment="1" applyProtection="1">
      <alignment horizontal="center" vertical="center" wrapText="1"/>
      <protection locked="0"/>
    </xf>
    <xf numFmtId="0" fontId="6" fillId="0" borderId="1" xfId="6539" applyFont="1" applyFill="1" applyBorder="1" applyAlignment="1" applyProtection="1">
      <alignment vertical="center"/>
      <protection locked="0"/>
    </xf>
    <xf numFmtId="0" fontId="6" fillId="2" borderId="1" xfId="6178" applyNumberFormat="1" applyFont="1" applyFill="1" applyBorder="1" applyAlignment="1" applyProtection="1">
      <alignment vertical="center"/>
      <protection locked="0"/>
    </xf>
    <xf numFmtId="180" fontId="6" fillId="0" borderId="1" xfId="0" applyNumberFormat="1" applyFont="1" applyFill="1" applyBorder="1" applyAlignment="1" applyProtection="1">
      <alignment vertical="center"/>
      <protection locked="0"/>
    </xf>
    <xf numFmtId="177" fontId="6" fillId="2" borderId="1" xfId="313" applyNumberFormat="1" applyFont="1" applyFill="1" applyBorder="1" applyAlignment="1" applyProtection="1">
      <alignment vertical="center" shrinkToFit="1"/>
      <protection locked="0"/>
    </xf>
    <xf numFmtId="0" fontId="6" fillId="0" borderId="1" xfId="0" applyFont="1" applyFill="1" applyBorder="1" applyAlignment="1" applyProtection="1">
      <alignment vertical="center"/>
      <protection locked="0"/>
    </xf>
    <xf numFmtId="0" fontId="7" fillId="2" borderId="1" xfId="0" applyFont="1" applyFill="1" applyBorder="1" applyAlignment="1" applyProtection="1">
      <alignment horizontal="distributed" vertical="center"/>
      <protection locked="0"/>
    </xf>
    <xf numFmtId="0" fontId="6" fillId="2" borderId="1" xfId="0" applyFont="1" applyFill="1" applyBorder="1" applyAlignment="1" applyProtection="1">
      <alignment vertical="center"/>
      <protection hidden="1"/>
    </xf>
    <xf numFmtId="0" fontId="6" fillId="2" borderId="1" xfId="0" applyFont="1" applyFill="1" applyBorder="1" applyAlignment="1" applyProtection="1">
      <alignment vertical="center"/>
      <protection locked="0" hidden="1"/>
    </xf>
    <xf numFmtId="180" fontId="6" fillId="2" borderId="1" xfId="0" applyNumberFormat="1" applyFont="1" applyFill="1" applyBorder="1" applyAlignment="1" applyProtection="1">
      <alignment vertical="center"/>
      <protection locked="0"/>
    </xf>
    <xf numFmtId="1" fontId="7" fillId="0" borderId="1" xfId="8092" applyNumberFormat="1" applyFont="1" applyFill="1" applyBorder="1" applyAlignment="1" applyProtection="1">
      <alignment vertical="center"/>
      <protection locked="0"/>
    </xf>
    <xf numFmtId="0" fontId="7" fillId="0" borderId="1" xfId="6539" applyFont="1" applyFill="1" applyBorder="1" applyAlignment="1" applyProtection="1">
      <alignment vertical="center"/>
      <protection locked="0"/>
    </xf>
    <xf numFmtId="1" fontId="6" fillId="0" borderId="1" xfId="8092" applyNumberFormat="1" applyFont="1" applyFill="1" applyBorder="1" applyAlignment="1" applyProtection="1">
      <alignment horizontal="left" vertical="center"/>
      <protection locked="0"/>
    </xf>
    <xf numFmtId="180" fontId="6" fillId="2" borderId="1" xfId="6178" applyNumberFormat="1" applyFont="1" applyFill="1" applyBorder="1" applyAlignment="1" applyProtection="1">
      <alignment vertical="center"/>
      <protection locked="0"/>
    </xf>
    <xf numFmtId="180" fontId="6" fillId="3" borderId="1" xfId="6178" applyNumberFormat="1" applyFont="1" applyFill="1" applyBorder="1" applyAlignment="1" applyProtection="1">
      <alignment vertical="center"/>
      <protection locked="0"/>
    </xf>
    <xf numFmtId="1" fontId="6" fillId="0" borderId="1" xfId="8092" applyNumberFormat="1" applyFont="1" applyFill="1" applyBorder="1" applyAlignment="1" applyProtection="1">
      <alignment vertical="center"/>
      <protection locked="0"/>
    </xf>
    <xf numFmtId="0" fontId="6" fillId="0" borderId="1" xfId="8092" applyNumberFormat="1" applyFont="1" applyFill="1" applyBorder="1" applyAlignment="1" applyProtection="1">
      <alignment vertical="center"/>
      <protection locked="0"/>
    </xf>
    <xf numFmtId="0" fontId="6" fillId="2" borderId="1" xfId="6539" applyNumberFormat="1" applyFont="1" applyFill="1" applyBorder="1" applyAlignment="1" applyProtection="1">
      <alignment vertical="center"/>
      <protection locked="0"/>
    </xf>
    <xf numFmtId="3" fontId="6" fillId="2" borderId="1" xfId="6539" applyNumberFormat="1" applyFont="1" applyFill="1" applyBorder="1" applyAlignment="1" applyProtection="1">
      <alignment vertical="center"/>
      <protection locked="0"/>
    </xf>
    <xf numFmtId="3" fontId="6" fillId="0" borderId="1" xfId="8092" applyNumberFormat="1" applyFont="1" applyFill="1" applyBorder="1" applyAlignment="1" applyProtection="1">
      <alignment vertical="center"/>
      <protection locked="0"/>
    </xf>
    <xf numFmtId="3" fontId="6" fillId="0" borderId="1" xfId="6539"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locked="0"/>
    </xf>
    <xf numFmtId="0" fontId="6" fillId="0" borderId="1" xfId="5713" applyFont="1" applyFill="1" applyBorder="1" applyAlignment="1" applyProtection="1">
      <alignment vertical="center"/>
      <protection locked="0"/>
    </xf>
    <xf numFmtId="0" fontId="6" fillId="0" borderId="1" xfId="8092" applyFont="1" applyBorder="1" applyAlignment="1" applyProtection="1">
      <alignment vertical="center"/>
      <protection locked="0"/>
    </xf>
    <xf numFmtId="0" fontId="6" fillId="0" borderId="1" xfId="8092" applyFont="1" applyFill="1" applyBorder="1" applyAlignment="1" applyProtection="1">
      <alignment vertical="center"/>
      <protection locked="0"/>
    </xf>
    <xf numFmtId="0" fontId="6" fillId="2" borderId="1" xfId="6194" applyNumberFormat="1" applyFont="1" applyFill="1" applyBorder="1" applyAlignment="1" applyProtection="1">
      <alignment vertical="center"/>
      <protection locked="0"/>
    </xf>
    <xf numFmtId="0" fontId="6" fillId="2" borderId="1" xfId="0" applyFont="1" applyFill="1" applyBorder="1" applyAlignment="1" applyProtection="1">
      <alignment horizontal="distributed" vertical="center"/>
      <protection hidden="1"/>
    </xf>
    <xf numFmtId="180" fontId="6" fillId="0" borderId="2" xfId="0" applyNumberFormat="1" applyFont="1" applyFill="1" applyBorder="1" applyAlignment="1" applyProtection="1">
      <alignment vertical="center"/>
      <protection locked="0"/>
    </xf>
    <xf numFmtId="0" fontId="6" fillId="2" borderId="3" xfId="6178" applyNumberFormat="1" applyFont="1" applyFill="1" applyBorder="1" applyAlignment="1" applyProtection="1">
      <alignment vertical="center"/>
      <protection locked="0"/>
    </xf>
    <xf numFmtId="0" fontId="6" fillId="4" borderId="1" xfId="6539" applyFont="1" applyFill="1" applyBorder="1" applyAlignment="1" applyProtection="1">
      <alignment vertical="center"/>
      <protection locked="0"/>
    </xf>
    <xf numFmtId="177" fontId="6" fillId="2" borderId="4" xfId="313" applyNumberFormat="1" applyFont="1" applyFill="1" applyBorder="1" applyAlignment="1" applyProtection="1">
      <alignment vertical="center" shrinkToFit="1"/>
      <protection locked="0"/>
    </xf>
    <xf numFmtId="0" fontId="6" fillId="0" borderId="3" xfId="0" applyFont="1" applyFill="1" applyBorder="1" applyAlignment="1" applyProtection="1">
      <alignment vertical="center"/>
      <protection locked="0"/>
    </xf>
    <xf numFmtId="180" fontId="6" fillId="0" borderId="5"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180" fontId="6" fillId="0" borderId="0" xfId="0" applyNumberFormat="1" applyFont="1" applyFill="1" applyAlignment="1" applyProtection="1">
      <alignment vertical="center"/>
      <protection locked="0"/>
    </xf>
    <xf numFmtId="3" fontId="6" fillId="0" borderId="1" xfId="5713" applyNumberFormat="1" applyFont="1" applyFill="1" applyBorder="1" applyAlignment="1" applyProtection="1">
      <alignment horizontal="left" vertical="center"/>
      <protection locked="0"/>
    </xf>
    <xf numFmtId="183" fontId="6" fillId="0" borderId="1" xfId="0" applyNumberFormat="1" applyFont="1" applyFill="1" applyBorder="1" applyAlignment="1" applyProtection="1">
      <alignment horizontal="left" vertical="center"/>
      <protection locked="0"/>
    </xf>
    <xf numFmtId="3" fontId="6" fillId="0" borderId="1" xfId="0" applyNumberFormat="1" applyFont="1" applyFill="1" applyBorder="1" applyAlignment="1" applyProtection="1">
      <alignment horizontal="left" vertical="center"/>
      <protection locked="0"/>
    </xf>
    <xf numFmtId="0" fontId="6" fillId="2" borderId="1" xfId="5792" applyNumberFormat="1" applyFont="1" applyFill="1" applyBorder="1" applyAlignment="1" applyProtection="1">
      <alignment horizontal="left" vertical="center"/>
      <protection locked="0"/>
    </xf>
    <xf numFmtId="49" fontId="6" fillId="2" borderId="1" xfId="8809" applyNumberFormat="1" applyFont="1" applyFill="1" applyBorder="1" applyAlignment="1" applyProtection="1">
      <alignment vertical="center" wrapText="1"/>
      <protection locked="0"/>
    </xf>
    <xf numFmtId="0" fontId="6" fillId="2" borderId="1" xfId="5713" applyFont="1" applyFill="1" applyBorder="1" applyAlignment="1" applyProtection="1">
      <alignment vertical="center"/>
      <protection locked="0"/>
    </xf>
    <xf numFmtId="49" fontId="6" fillId="0" borderId="1" xfId="8809" applyNumberFormat="1" applyFont="1" applyFill="1" applyBorder="1" applyAlignment="1" applyProtection="1">
      <alignment vertical="center" wrapText="1"/>
      <protection locked="0"/>
    </xf>
    <xf numFmtId="0" fontId="6" fillId="0" borderId="1" xfId="6548" applyFont="1" applyFill="1" applyBorder="1" applyAlignment="1" applyProtection="1">
      <alignment vertical="center"/>
      <protection locked="0"/>
    </xf>
    <xf numFmtId="49" fontId="6" fillId="0" borderId="1" xfId="5713" applyNumberFormat="1" applyFont="1" applyFill="1" applyBorder="1" applyAlignment="1" applyProtection="1">
      <alignment vertical="center"/>
      <protection locked="0"/>
    </xf>
    <xf numFmtId="180" fontId="7" fillId="0" borderId="1" xfId="0" applyNumberFormat="1" applyFont="1" applyFill="1" applyBorder="1" applyAlignment="1" applyProtection="1">
      <alignment vertical="center"/>
      <protection locked="0"/>
    </xf>
    <xf numFmtId="180" fontId="7" fillId="0" borderId="1" xfId="0" applyNumberFormat="1" applyFont="1" applyFill="1" applyBorder="1" applyAlignment="1" applyProtection="1">
      <alignment vertical="center" shrinkToFit="1"/>
      <protection locked="0"/>
    </xf>
    <xf numFmtId="49" fontId="6" fillId="0" borderId="1" xfId="8808"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vertical="center"/>
      <protection hidden="1"/>
    </xf>
    <xf numFmtId="0" fontId="8" fillId="0" borderId="1" xfId="0" applyFont="1" applyFill="1" applyBorder="1" applyAlignment="1" applyProtection="1">
      <alignment horizontal="distributed" vertical="center"/>
      <protection locked="0"/>
    </xf>
    <xf numFmtId="1" fontId="7" fillId="0" borderId="1" xfId="7925" applyNumberFormat="1" applyFont="1" applyFill="1" applyBorder="1" applyAlignment="1" applyProtection="1">
      <alignment vertical="center"/>
      <protection locked="0"/>
    </xf>
    <xf numFmtId="1" fontId="6" fillId="0" borderId="1" xfId="7925" applyNumberFormat="1" applyFont="1" applyFill="1" applyBorder="1" applyAlignment="1" applyProtection="1">
      <alignment horizontal="left" vertical="center"/>
      <protection locked="0"/>
    </xf>
    <xf numFmtId="0" fontId="6" fillId="0" borderId="1" xfId="7925" applyNumberFormat="1" applyFont="1" applyFill="1" applyBorder="1" applyAlignment="1" applyProtection="1">
      <alignment vertical="center"/>
      <protection locked="0"/>
    </xf>
    <xf numFmtId="0" fontId="6" fillId="0" borderId="1" xfId="5713" applyNumberFormat="1" applyFont="1" applyFill="1" applyBorder="1" applyAlignment="1" applyProtection="1">
      <alignment vertical="center"/>
      <protection locked="0"/>
    </xf>
    <xf numFmtId="0" fontId="7" fillId="2" borderId="1" xfId="5792" applyNumberFormat="1" applyFont="1" applyFill="1" applyBorder="1" applyAlignment="1" applyProtection="1">
      <alignment horizontal="left" vertical="center"/>
      <protection locked="0"/>
    </xf>
    <xf numFmtId="0" fontId="7" fillId="0" borderId="1" xfId="0" applyFont="1" applyFill="1" applyBorder="1" applyAlignment="1" applyProtection="1">
      <alignment vertical="center"/>
      <protection locked="0"/>
    </xf>
    <xf numFmtId="0" fontId="7" fillId="0" borderId="1" xfId="5713" applyFont="1" applyFill="1" applyBorder="1" applyAlignment="1" applyProtection="1">
      <alignment vertical="center"/>
      <protection locked="0"/>
    </xf>
    <xf numFmtId="3" fontId="6" fillId="0" borderId="1" xfId="7925" applyNumberFormat="1" applyFont="1" applyFill="1" applyBorder="1" applyAlignment="1" applyProtection="1">
      <alignment vertical="center"/>
      <protection locked="0"/>
    </xf>
    <xf numFmtId="0" fontId="6" fillId="4" borderId="1" xfId="5713" applyFont="1" applyFill="1" applyBorder="1" applyAlignment="1" applyProtection="1">
      <alignment vertical="center"/>
      <protection locked="0"/>
    </xf>
    <xf numFmtId="1" fontId="6" fillId="0" borderId="1" xfId="7925" applyNumberFormat="1" applyFont="1" applyFill="1" applyBorder="1" applyAlignment="1" applyProtection="1">
      <alignment vertical="center"/>
      <protection locked="0"/>
    </xf>
    <xf numFmtId="0" fontId="6" fillId="0" borderId="1" xfId="0" applyNumberFormat="1" applyFont="1" applyFill="1" applyBorder="1" applyAlignment="1" applyProtection="1">
      <alignment vertical="center"/>
      <protection locked="0"/>
    </xf>
    <xf numFmtId="0" fontId="2" fillId="0" borderId="5" xfId="5713" applyFont="1" applyFill="1" applyBorder="1" applyAlignment="1" applyProtection="1">
      <alignment horizontal="distributed" vertical="center"/>
      <protection locked="0"/>
    </xf>
    <xf numFmtId="3" fontId="6" fillId="0" borderId="1" xfId="5713" applyNumberFormat="1" applyFont="1" applyFill="1" applyBorder="1" applyAlignment="1" applyProtection="1">
      <alignment vertical="center"/>
      <protection locked="0"/>
    </xf>
    <xf numFmtId="0" fontId="7" fillId="2" borderId="1" xfId="6178" applyNumberFormat="1"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2" borderId="1" xfId="5792" applyNumberFormat="1" applyFont="1" applyFill="1" applyBorder="1" applyAlignment="1" applyProtection="1">
      <alignment horizontal="left" vertical="center"/>
      <protection locked="0" hidden="1"/>
    </xf>
    <xf numFmtId="0" fontId="6" fillId="0" borderId="1" xfId="5713" applyFont="1" applyBorder="1" applyAlignment="1" applyProtection="1">
      <alignment horizontal="left" vertical="center"/>
      <protection locked="0"/>
    </xf>
    <xf numFmtId="0" fontId="9" fillId="0" borderId="1" xfId="5713" applyFont="1" applyBorder="1" applyAlignment="1" applyProtection="1">
      <alignment horizontal="left" vertical="center"/>
      <protection locked="0"/>
    </xf>
    <xf numFmtId="0" fontId="6" fillId="0" borderId="1" xfId="5713" applyFont="1" applyBorder="1" applyAlignment="1" applyProtection="1">
      <alignment vertical="center"/>
      <protection locked="0"/>
    </xf>
    <xf numFmtId="3" fontId="7" fillId="0" borderId="1" xfId="0" applyNumberFormat="1" applyFont="1" applyFill="1" applyBorder="1" applyAlignment="1" applyProtection="1">
      <alignment horizontal="left" vertical="center"/>
      <protection locked="0"/>
    </xf>
    <xf numFmtId="0" fontId="7" fillId="2" borderId="1"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7" fillId="2" borderId="1" xfId="0" applyFont="1" applyFill="1" applyBorder="1" applyAlignment="1" applyProtection="1">
      <alignment vertical="center"/>
      <protection locked="0" hidden="1"/>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10"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vertical="center"/>
    </xf>
    <xf numFmtId="0" fontId="12" fillId="0" borderId="3"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6" xfId="0" applyFont="1" applyFill="1" applyBorder="1" applyAlignment="1">
      <alignment horizontal="left" vertical="center"/>
    </xf>
    <xf numFmtId="0" fontId="12" fillId="0" borderId="4" xfId="0" applyFont="1" applyFill="1" applyBorder="1" applyAlignment="1">
      <alignment horizontal="lef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0" xfId="14519" applyFont="1" applyFill="1" applyBorder="1" applyAlignment="1">
      <alignment horizontal="center" vertical="center"/>
    </xf>
    <xf numFmtId="0" fontId="14" fillId="0" borderId="1" xfId="14519"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14519" applyFont="1" applyFill="1" applyBorder="1" applyAlignment="1">
      <alignment horizontal="center" vertical="center" wrapText="1"/>
    </xf>
    <xf numFmtId="0" fontId="12" fillId="0" borderId="1" xfId="14521" applyFont="1" applyFill="1" applyBorder="1" applyAlignment="1">
      <alignment horizontal="left" vertical="center" wrapText="1"/>
    </xf>
    <xf numFmtId="0" fontId="16" fillId="0" borderId="1" xfId="14519" applyFont="1" applyFill="1" applyBorder="1" applyAlignment="1">
      <alignment vertical="center"/>
    </xf>
    <xf numFmtId="0" fontId="16" fillId="0" borderId="1" xfId="14519" applyFont="1" applyFill="1" applyBorder="1" applyAlignment="1">
      <alignment horizontal="center" vertical="center"/>
    </xf>
    <xf numFmtId="0" fontId="12" fillId="0" borderId="1" xfId="14521" applyFont="1" applyFill="1" applyBorder="1" applyAlignment="1">
      <alignment vertical="center" wrapText="1"/>
    </xf>
    <xf numFmtId="0" fontId="17" fillId="0" borderId="1" xfId="14521" applyFont="1" applyFill="1" applyBorder="1" applyAlignment="1">
      <alignment vertical="center" wrapText="1"/>
    </xf>
    <xf numFmtId="0" fontId="12" fillId="0" borderId="1" xfId="0" applyFont="1" applyFill="1" applyBorder="1" applyAlignment="1">
      <alignment vertical="center" wrapText="1"/>
    </xf>
    <xf numFmtId="0" fontId="18" fillId="0" borderId="0" xfId="8297" applyFont="1" applyFill="1" applyBorder="1" applyAlignment="1">
      <alignment vertical="center" wrapText="1"/>
    </xf>
    <xf numFmtId="0" fontId="16" fillId="0" borderId="0" xfId="8297" applyFont="1" applyFill="1" applyBorder="1" applyAlignment="1">
      <alignment vertical="center" wrapText="1"/>
    </xf>
    <xf numFmtId="0" fontId="19" fillId="0" borderId="0" xfId="8297" applyFont="1" applyFill="1" applyBorder="1" applyAlignment="1">
      <alignment vertical="center" wrapText="1"/>
    </xf>
    <xf numFmtId="0" fontId="20" fillId="0" borderId="0" xfId="8297" applyFont="1" applyFill="1" applyBorder="1" applyAlignment="1">
      <alignment vertical="center" wrapText="1"/>
    </xf>
    <xf numFmtId="0" fontId="0" fillId="0" borderId="0" xfId="0" applyFont="1" applyFill="1" applyBorder="1" applyAlignment="1">
      <alignment vertical="center" wrapText="1"/>
    </xf>
    <xf numFmtId="0" fontId="20" fillId="0" borderId="0" xfId="8297" applyFont="1" applyFill="1" applyBorder="1" applyAlignment="1">
      <alignment horizontal="center" vertical="center" wrapText="1"/>
    </xf>
    <xf numFmtId="0" fontId="20" fillId="0" borderId="0" xfId="8297" applyFont="1" applyFill="1" applyBorder="1" applyAlignment="1">
      <alignment vertical="center" wrapText="1"/>
    </xf>
    <xf numFmtId="0" fontId="21" fillId="0" borderId="0" xfId="8297" applyNumberFormat="1" applyFont="1" applyFill="1" applyBorder="1" applyAlignment="1" applyProtection="1">
      <alignment horizontal="center" vertical="center" wrapText="1"/>
    </xf>
    <xf numFmtId="0" fontId="21" fillId="0" borderId="0" xfId="8297" applyNumberFormat="1" applyFont="1" applyFill="1" applyBorder="1" applyAlignment="1" applyProtection="1">
      <alignment horizontal="center" vertical="center" wrapText="1"/>
    </xf>
    <xf numFmtId="0" fontId="22" fillId="0" borderId="0" xfId="8297" applyNumberFormat="1" applyFont="1" applyFill="1" applyBorder="1" applyAlignment="1" applyProtection="1">
      <alignment horizontal="center" vertical="center" wrapText="1"/>
    </xf>
    <xf numFmtId="0" fontId="23" fillId="0" borderId="0" xfId="8297" applyNumberFormat="1" applyFont="1" applyFill="1" applyBorder="1" applyAlignment="1" applyProtection="1">
      <alignment horizontal="center" vertical="center" wrapText="1"/>
    </xf>
    <xf numFmtId="0" fontId="16" fillId="0" borderId="0" xfId="8297" applyFont="1" applyFill="1" applyBorder="1" applyAlignment="1">
      <alignment vertical="center" wrapText="1"/>
    </xf>
    <xf numFmtId="0" fontId="24" fillId="0" borderId="1" xfId="7546" applyFont="1" applyFill="1" applyBorder="1" applyAlignment="1">
      <alignment horizontal="center" vertical="center" wrapText="1"/>
    </xf>
    <xf numFmtId="0" fontId="24" fillId="0" borderId="1" xfId="7546" applyFont="1" applyFill="1" applyBorder="1" applyAlignment="1">
      <alignment horizontal="center" vertical="center" wrapText="1"/>
    </xf>
    <xf numFmtId="0" fontId="25" fillId="0" borderId="1" xfId="7546" applyFont="1" applyFill="1" applyBorder="1" applyAlignment="1">
      <alignment horizontal="center" vertical="center" wrapText="1"/>
    </xf>
    <xf numFmtId="0" fontId="25" fillId="0" borderId="1" xfId="7546"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wrapText="1" readingOrder="1"/>
      <protection locked="0"/>
    </xf>
    <xf numFmtId="0" fontId="26" fillId="0" borderId="1" xfId="0" applyNumberFormat="1" applyFont="1" applyFill="1" applyBorder="1" applyAlignment="1" applyProtection="1">
      <alignment horizontal="left" vertical="center" wrapText="1" readingOrder="1"/>
      <protection locked="0"/>
    </xf>
    <xf numFmtId="0" fontId="26" fillId="0" borderId="1" xfId="0" applyNumberFormat="1" applyFont="1" applyFill="1" applyBorder="1" applyAlignment="1" applyProtection="1">
      <alignment horizontal="right" vertical="center" wrapText="1" readingOrder="1"/>
      <protection locked="0"/>
    </xf>
    <xf numFmtId="0" fontId="26" fillId="0" borderId="1" xfId="0" applyNumberFormat="1" applyFont="1" applyFill="1" applyBorder="1" applyAlignment="1" applyProtection="1">
      <alignment horizontal="center" vertical="center" wrapText="1" readingOrder="1"/>
      <protection locked="0"/>
    </xf>
    <xf numFmtId="0" fontId="26" fillId="0" borderId="1" xfId="0" applyNumberFormat="1" applyFont="1" applyFill="1" applyBorder="1" applyAlignment="1" applyProtection="1">
      <alignment horizontal="left" vertical="center" wrapText="1" readingOrder="1"/>
      <protection locked="0"/>
    </xf>
    <xf numFmtId="0" fontId="27" fillId="0" borderId="1" xfId="8297" applyFont="1" applyFill="1" applyBorder="1" applyAlignment="1">
      <alignment vertical="center" wrapText="1"/>
    </xf>
    <xf numFmtId="0" fontId="20" fillId="0" borderId="1" xfId="8297" applyFont="1" applyFill="1" applyBorder="1" applyAlignment="1">
      <alignment vertical="center" wrapText="1"/>
    </xf>
    <xf numFmtId="9" fontId="26" fillId="0" borderId="1" xfId="0" applyNumberFormat="1" applyFont="1" applyFill="1" applyBorder="1" applyAlignment="1" applyProtection="1">
      <alignment horizontal="left" vertical="center" wrapText="1" readingOrder="1"/>
      <protection locked="0"/>
    </xf>
    <xf numFmtId="0" fontId="10" fillId="0" borderId="0" xfId="0" applyFont="1" applyFill="1" applyAlignment="1">
      <alignment horizontal="center" vertical="center"/>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12" fillId="0" borderId="0" xfId="0" applyFont="1" applyFill="1" applyAlignment="1">
      <alignment horizontal="left" vertical="center"/>
    </xf>
    <xf numFmtId="0" fontId="10" fillId="0" borderId="0" xfId="0" applyFont="1" applyFill="1" applyBorder="1" applyAlignment="1"/>
    <xf numFmtId="0" fontId="11" fillId="0" borderId="0" xfId="0" applyFont="1" applyFill="1" applyBorder="1" applyAlignment="1"/>
    <xf numFmtId="0" fontId="12" fillId="0" borderId="0" xfId="0" applyFont="1" applyFill="1" applyBorder="1" applyAlignment="1"/>
    <xf numFmtId="0" fontId="2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23" fillId="0" borderId="0" xfId="0" applyFont="1" applyFill="1" applyAlignment="1">
      <alignment horizontal="right"/>
    </xf>
    <xf numFmtId="0" fontId="5" fillId="0" borderId="2" xfId="14262" applyFont="1" applyBorder="1" applyAlignment="1">
      <alignment horizontal="center" vertical="center"/>
    </xf>
    <xf numFmtId="0" fontId="5" fillId="0" borderId="3" xfId="14262" applyFont="1" applyBorder="1" applyAlignment="1">
      <alignment horizontal="center" vertical="center"/>
    </xf>
    <xf numFmtId="0" fontId="5" fillId="0" borderId="4" xfId="14262" applyFont="1" applyBorder="1" applyAlignment="1">
      <alignment horizontal="center" vertical="center"/>
    </xf>
    <xf numFmtId="0" fontId="5" fillId="0" borderId="5" xfId="14262" applyFont="1" applyBorder="1" applyAlignment="1">
      <alignment horizontal="center" vertical="center"/>
    </xf>
    <xf numFmtId="0" fontId="5" fillId="0" borderId="1" xfId="14262" applyFont="1" applyBorder="1" applyAlignment="1">
      <alignment horizontal="center" vertical="center"/>
    </xf>
    <xf numFmtId="49" fontId="5" fillId="0" borderId="1" xfId="14522" applyNumberFormat="1" applyFont="1" applyFill="1" applyBorder="1" applyAlignment="1" applyProtection="1">
      <alignment horizontal="center" vertical="center"/>
    </xf>
    <xf numFmtId="0" fontId="29" fillId="0" borderId="1" xfId="0" applyFont="1" applyFill="1" applyBorder="1" applyAlignment="1">
      <alignment horizontal="right" vertical="center"/>
    </xf>
    <xf numFmtId="0" fontId="29" fillId="0" borderId="1" xfId="0" applyFont="1" applyFill="1" applyBorder="1" applyAlignment="1">
      <alignment vertical="center"/>
    </xf>
    <xf numFmtId="10" fontId="29" fillId="0" borderId="1" xfId="0" applyNumberFormat="1" applyFont="1" applyFill="1" applyBorder="1" applyAlignment="1">
      <alignment vertical="center"/>
    </xf>
    <xf numFmtId="49" fontId="5" fillId="0" borderId="1" xfId="14522" applyNumberFormat="1" applyFont="1" applyFill="1" applyBorder="1" applyAlignment="1" applyProtection="1">
      <alignment vertical="center"/>
    </xf>
    <xf numFmtId="49" fontId="27" fillId="0" borderId="1" xfId="14522" applyNumberFormat="1" applyFont="1" applyFill="1" applyBorder="1" applyAlignment="1" applyProtection="1">
      <alignment vertical="center"/>
    </xf>
    <xf numFmtId="0" fontId="16" fillId="0" borderId="0" xfId="0" applyFont="1" applyFill="1" applyBorder="1" applyAlignment="1">
      <alignment horizontal="left" vertical="top" wrapText="1"/>
    </xf>
    <xf numFmtId="0" fontId="30"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0" fillId="0" borderId="0" xfId="0" applyFont="1" applyFill="1" applyAlignment="1">
      <alignment vertical="center"/>
    </xf>
    <xf numFmtId="0" fontId="11" fillId="0" borderId="7" xfId="0" applyFont="1" applyFill="1" applyBorder="1" applyAlignment="1">
      <alignment horizontal="right" vertic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2" fillId="0" borderId="1" xfId="0" applyFont="1" applyFill="1" applyBorder="1" applyAlignment="1">
      <alignment vertical="center"/>
    </xf>
    <xf numFmtId="180" fontId="33" fillId="0" borderId="1" xfId="0" applyNumberFormat="1" applyFont="1" applyFill="1" applyBorder="1" applyAlignment="1">
      <alignment vertical="center"/>
    </xf>
    <xf numFmtId="9" fontId="33" fillId="0" borderId="1" xfId="55" applyFont="1" applyFill="1" applyBorder="1" applyAlignment="1">
      <alignment vertical="center"/>
    </xf>
    <xf numFmtId="0" fontId="12" fillId="0" borderId="1" xfId="0" applyFont="1" applyFill="1" applyBorder="1" applyAlignment="1">
      <alignment vertical="center"/>
    </xf>
    <xf numFmtId="180" fontId="0" fillId="0" borderId="1" xfId="0" applyNumberFormat="1" applyFont="1" applyFill="1" applyBorder="1" applyAlignment="1">
      <alignment vertical="center"/>
    </xf>
    <xf numFmtId="180" fontId="17" fillId="0" borderId="1" xfId="0" applyNumberFormat="1" applyFont="1" applyFill="1" applyBorder="1" applyAlignment="1">
      <alignment vertical="center"/>
    </xf>
    <xf numFmtId="9" fontId="17" fillId="0" borderId="1" xfId="55" applyFont="1" applyFill="1" applyBorder="1" applyAlignment="1">
      <alignment vertical="center"/>
    </xf>
    <xf numFmtId="180" fontId="0" fillId="0" borderId="0" xfId="0" applyNumberFormat="1" applyFont="1" applyFill="1" applyBorder="1" applyAlignment="1">
      <alignment vertical="center"/>
    </xf>
    <xf numFmtId="9" fontId="17" fillId="0" borderId="1" xfId="55" applyNumberFormat="1" applyFont="1" applyFill="1" applyBorder="1" applyAlignment="1">
      <alignment vertical="center"/>
    </xf>
    <xf numFmtId="0" fontId="12" fillId="0" borderId="1" xfId="0" applyNumberFormat="1" applyFont="1" applyFill="1" applyBorder="1" applyAlignment="1">
      <alignment vertical="center"/>
    </xf>
    <xf numFmtId="0" fontId="32" fillId="0" borderId="1" xfId="0"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183" fontId="33" fillId="0" borderId="1" xfId="55" applyNumberFormat="1" applyFont="1" applyFill="1" applyBorder="1" applyAlignment="1">
      <alignment vertical="center"/>
    </xf>
    <xf numFmtId="183" fontId="17" fillId="0" borderId="1" xfId="55" applyNumberFormat="1" applyFont="1" applyFill="1" applyBorder="1" applyAlignment="1">
      <alignment vertical="center"/>
    </xf>
    <xf numFmtId="0" fontId="18" fillId="0" borderId="0" xfId="14520" applyFont="1">
      <alignment vertical="center"/>
    </xf>
    <xf numFmtId="0" fontId="16" fillId="0" borderId="0" xfId="14520" applyFont="1">
      <alignment vertical="center"/>
    </xf>
    <xf numFmtId="0" fontId="19" fillId="0" borderId="0" xfId="14520" applyFont="1" applyAlignment="1">
      <alignment horizontal="center" vertical="center" wrapText="1"/>
    </xf>
    <xf numFmtId="0" fontId="0" fillId="0" borderId="0" xfId="14520">
      <alignment vertical="center"/>
    </xf>
    <xf numFmtId="0" fontId="0" fillId="0" borderId="0" xfId="14520" applyFill="1">
      <alignment vertical="center"/>
    </xf>
    <xf numFmtId="0" fontId="12" fillId="0" borderId="0" xfId="0" applyFont="1" applyFill="1" applyAlignment="1">
      <alignment vertical="center"/>
    </xf>
    <xf numFmtId="0" fontId="34" fillId="0" borderId="0" xfId="6539" applyFont="1" applyFill="1" applyAlignment="1">
      <alignment horizontal="center" vertical="center" shrinkToFit="1"/>
    </xf>
    <xf numFmtId="0" fontId="21" fillId="0" borderId="0" xfId="6539" applyFont="1" applyFill="1" applyAlignment="1">
      <alignment horizontal="center" vertical="center" shrinkToFit="1"/>
    </xf>
    <xf numFmtId="0" fontId="13" fillId="0" borderId="0" xfId="14520" applyFont="1">
      <alignment vertical="center"/>
    </xf>
    <xf numFmtId="0" fontId="23" fillId="0" borderId="0" xfId="6539" applyFont="1" applyFill="1" applyBorder="1" applyAlignment="1">
      <alignment horizontal="left" vertical="center" wrapText="1"/>
    </xf>
    <xf numFmtId="0" fontId="25" fillId="0" borderId="1" xfId="0" applyFont="1" applyFill="1" applyBorder="1" applyAlignment="1">
      <alignment horizontal="left" vertical="center"/>
    </xf>
    <xf numFmtId="180" fontId="27" fillId="0" borderId="1" xfId="37" applyNumberFormat="1" applyFont="1" applyBorder="1" applyAlignment="1">
      <alignment horizontal="right" vertical="center" wrapText="1"/>
    </xf>
    <xf numFmtId="0" fontId="24" fillId="0" borderId="1" xfId="0" applyFont="1" applyFill="1" applyBorder="1" applyAlignment="1">
      <alignment horizontal="center" vertical="center"/>
    </xf>
    <xf numFmtId="0" fontId="2" fillId="0" borderId="1" xfId="14520" applyFont="1" applyFill="1" applyBorder="1">
      <alignment vertical="center"/>
    </xf>
    <xf numFmtId="0" fontId="2" fillId="0" borderId="0" xfId="0" applyFont="1" applyFill="1" applyAlignment="1">
      <alignment vertical="center"/>
    </xf>
    <xf numFmtId="0" fontId="0" fillId="0" borderId="0" xfId="0" applyFont="1" applyFill="1" applyAlignment="1"/>
    <xf numFmtId="0" fontId="34" fillId="0" borderId="0" xfId="0" applyFont="1" applyFill="1" applyAlignment="1">
      <alignment horizontal="center" vertical="center" wrapText="1"/>
    </xf>
    <xf numFmtId="0" fontId="35" fillId="0" borderId="0" xfId="0" applyFont="1" applyFill="1" applyAlignment="1">
      <alignment vertical="center" wrapText="1"/>
    </xf>
    <xf numFmtId="0" fontId="23" fillId="0" borderId="0" xfId="0" applyFont="1" applyFill="1" applyAlignment="1">
      <alignment horizontal="center" vertical="center" wrapText="1"/>
    </xf>
    <xf numFmtId="0" fontId="23" fillId="0" borderId="7" xfId="0" applyFont="1" applyFill="1" applyBorder="1" applyAlignment="1">
      <alignment horizontal="center" vertical="center" wrapText="1"/>
    </xf>
    <xf numFmtId="0" fontId="23" fillId="0" borderId="7"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0" fillId="0" borderId="1" xfId="0" applyNumberFormat="1" applyFont="1" applyFill="1" applyBorder="1" applyAlignment="1" applyProtection="1">
      <alignment horizontal="left" vertical="center"/>
    </xf>
    <xf numFmtId="3" fontId="6" fillId="0" borderId="1" xfId="0" applyNumberFormat="1" applyFont="1" applyFill="1" applyBorder="1" applyAlignment="1" applyProtection="1">
      <alignment horizontal="right" vertical="center"/>
    </xf>
    <xf numFmtId="9" fontId="6" fillId="0" borderId="1" xfId="55" applyFont="1" applyFill="1" applyBorder="1" applyAlignment="1" applyProtection="1">
      <alignment horizontal="right" vertical="center"/>
    </xf>
    <xf numFmtId="3" fontId="6" fillId="0" borderId="1" xfId="0" applyNumberFormat="1" applyFont="1" applyFill="1" applyBorder="1" applyAlignment="1">
      <alignment vertical="center"/>
    </xf>
    <xf numFmtId="0" fontId="19" fillId="0" borderId="1" xfId="0" applyNumberFormat="1" applyFont="1" applyFill="1" applyBorder="1" applyAlignment="1" applyProtection="1">
      <alignment horizontal="left" vertical="center"/>
    </xf>
    <xf numFmtId="3" fontId="7" fillId="0" borderId="1" xfId="0" applyNumberFormat="1" applyFont="1" applyFill="1" applyBorder="1" applyAlignment="1" applyProtection="1">
      <alignment horizontal="right" vertical="center"/>
    </xf>
    <xf numFmtId="0" fontId="20" fillId="0" borderId="1" xfId="0" applyNumberFormat="1" applyFont="1" applyFill="1" applyBorder="1" applyAlignment="1" applyProtection="1">
      <alignment vertical="center"/>
    </xf>
    <xf numFmtId="0" fontId="19" fillId="0" borderId="1" xfId="0" applyNumberFormat="1" applyFont="1" applyFill="1" applyBorder="1" applyAlignment="1" applyProtection="1">
      <alignment horizontal="center" vertical="center"/>
    </xf>
    <xf numFmtId="0" fontId="18" fillId="0" borderId="0" xfId="0" applyFont="1" applyFill="1" applyAlignment="1"/>
    <xf numFmtId="0" fontId="16" fillId="0" borderId="0" xfId="0" applyFont="1" applyFill="1" applyAlignment="1"/>
    <xf numFmtId="180" fontId="7" fillId="0" borderId="1" xfId="0" applyNumberFormat="1" applyFont="1" applyFill="1" applyBorder="1" applyAlignment="1" applyProtection="1">
      <alignment vertical="center" wrapText="1"/>
    </xf>
    <xf numFmtId="3" fontId="7" fillId="0" borderId="1" xfId="0" applyNumberFormat="1" applyFont="1" applyFill="1" applyBorder="1" applyAlignment="1">
      <alignment vertical="center" wrapText="1"/>
    </xf>
    <xf numFmtId="4" fontId="6" fillId="0" borderId="1" xfId="0" applyNumberFormat="1" applyFont="1" applyFill="1" applyBorder="1" applyAlignment="1" applyProtection="1">
      <alignment horizontal="right" vertical="center"/>
    </xf>
    <xf numFmtId="0" fontId="21" fillId="0" borderId="0" xfId="0" applyFont="1" applyFill="1" applyBorder="1" applyAlignment="1">
      <alignment vertical="center"/>
    </xf>
    <xf numFmtId="0" fontId="23"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13"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Border="1" applyAlignment="1">
      <alignment horizontal="right" vertical="center" wrapText="1"/>
    </xf>
    <xf numFmtId="0" fontId="39" fillId="0" borderId="1" xfId="0"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1" xfId="0" applyFont="1" applyFill="1" applyBorder="1" applyAlignment="1">
      <alignment vertical="center"/>
    </xf>
    <xf numFmtId="0" fontId="40" fillId="0" borderId="1" xfId="0" applyFont="1" applyFill="1" applyBorder="1" applyAlignment="1">
      <alignment horizontal="center" vertical="center" wrapText="1"/>
    </xf>
    <xf numFmtId="4" fontId="40" fillId="0" borderId="1" xfId="0" applyNumberFormat="1" applyFont="1" applyFill="1" applyBorder="1" applyAlignment="1">
      <alignment horizontal="right" vertical="center" wrapText="1"/>
    </xf>
    <xf numFmtId="184" fontId="40" fillId="0" borderId="1" xfId="0" applyNumberFormat="1" applyFont="1" applyFill="1" applyBorder="1" applyAlignment="1">
      <alignment horizontal="right" vertical="center" wrapText="1"/>
    </xf>
    <xf numFmtId="0" fontId="40" fillId="0" borderId="1" xfId="0" applyFont="1" applyFill="1" applyBorder="1" applyAlignment="1">
      <alignment horizontal="left" vertical="center"/>
    </xf>
    <xf numFmtId="0" fontId="39" fillId="0" borderId="1" xfId="0" applyFont="1" applyFill="1" applyBorder="1" applyAlignment="1">
      <alignment horizontal="left" vertical="center"/>
    </xf>
    <xf numFmtId="0" fontId="41" fillId="0" borderId="0" xfId="0" applyFont="1" applyFill="1" applyBorder="1" applyAlignment="1">
      <alignment horizontal="left" vertical="center" wrapText="1"/>
    </xf>
    <xf numFmtId="0" fontId="42" fillId="0" borderId="0" xfId="0" applyFont="1" applyFill="1" applyBorder="1" applyAlignment="1">
      <alignment vertical="center"/>
    </xf>
    <xf numFmtId="0" fontId="43" fillId="0" borderId="0" xfId="0" applyFont="1" applyFill="1" applyBorder="1" applyAlignment="1">
      <alignment vertical="center"/>
    </xf>
    <xf numFmtId="0" fontId="13" fillId="0" borderId="0"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4" fontId="45" fillId="0" borderId="1" xfId="0" applyNumberFormat="1" applyFont="1" applyFill="1" applyBorder="1" applyAlignment="1">
      <alignment horizontal="right" vertical="center" wrapText="1"/>
    </xf>
    <xf numFmtId="0" fontId="45" fillId="0" borderId="1" xfId="0" applyFont="1" applyFill="1" applyBorder="1" applyAlignment="1">
      <alignment horizontal="left" vertical="center" wrapText="1"/>
    </xf>
    <xf numFmtId="0" fontId="41" fillId="0" borderId="0" xfId="0" applyFont="1" applyFill="1" applyBorder="1" applyAlignment="1">
      <alignment vertical="center" wrapText="1"/>
    </xf>
    <xf numFmtId="0" fontId="45" fillId="0" borderId="0" xfId="0" applyFont="1" applyFill="1" applyBorder="1" applyAlignment="1">
      <alignment vertical="center" wrapText="1"/>
    </xf>
    <xf numFmtId="0" fontId="16" fillId="0" borderId="0" xfId="0" applyFont="1" applyFill="1" applyBorder="1" applyAlignment="1">
      <alignment vertical="center" wrapText="1"/>
    </xf>
    <xf numFmtId="0" fontId="40" fillId="0" borderId="1" xfId="0" applyFont="1" applyFill="1" applyBorder="1" applyAlignment="1">
      <alignment vertical="center" wrapText="1"/>
    </xf>
    <xf numFmtId="4" fontId="40" fillId="0" borderId="1" xfId="0" applyNumberFormat="1" applyFont="1" applyFill="1" applyBorder="1" applyAlignment="1">
      <alignment vertical="center" wrapText="1"/>
    </xf>
    <xf numFmtId="0" fontId="43" fillId="0" borderId="0" xfId="0" applyFont="1" applyFill="1" applyBorder="1" applyAlignment="1">
      <alignment horizontal="left" vertical="center" wrapText="1"/>
    </xf>
    <xf numFmtId="0" fontId="25" fillId="0" borderId="0" xfId="0" applyFont="1" applyFill="1" applyBorder="1" applyAlignment="1">
      <alignment vertical="center"/>
    </xf>
    <xf numFmtId="0" fontId="46" fillId="0" borderId="0" xfId="0" applyFont="1" applyFill="1" applyBorder="1" applyAlignment="1">
      <alignment vertical="center"/>
    </xf>
    <xf numFmtId="0" fontId="5" fillId="0" borderId="1" xfId="0" applyFont="1" applyFill="1" applyBorder="1" applyAlignment="1">
      <alignment horizontal="center" vertical="center" wrapText="1"/>
    </xf>
    <xf numFmtId="0" fontId="27" fillId="0" borderId="1" xfId="0" applyFont="1" applyFill="1" applyBorder="1" applyAlignment="1">
      <alignment vertical="center" wrapText="1"/>
    </xf>
    <xf numFmtId="4" fontId="27" fillId="0" borderId="1" xfId="0" applyNumberFormat="1" applyFont="1" applyFill="1" applyBorder="1" applyAlignment="1">
      <alignment vertical="center" wrapText="1"/>
    </xf>
    <xf numFmtId="0" fontId="27"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3" fillId="0" borderId="0" xfId="0" applyFont="1" applyFill="1" applyBorder="1" applyAlignment="1">
      <alignment vertical="center" wrapText="1"/>
    </xf>
    <xf numFmtId="0" fontId="11" fillId="0" borderId="8" xfId="0" applyFont="1" applyFill="1" applyBorder="1" applyAlignment="1">
      <alignment horizontal="right" vertical="center"/>
    </xf>
    <xf numFmtId="0" fontId="11" fillId="0" borderId="9" xfId="0" applyFont="1" applyFill="1" applyBorder="1" applyAlignment="1">
      <alignment horizontal="right" vertical="center"/>
    </xf>
    <xf numFmtId="0" fontId="11" fillId="0" borderId="10" xfId="0" applyFont="1" applyFill="1" applyBorder="1" applyAlignment="1">
      <alignment horizontal="right" vertical="center"/>
    </xf>
    <xf numFmtId="0" fontId="47" fillId="0" borderId="1" xfId="0" applyFont="1" applyFill="1" applyBorder="1" applyAlignment="1">
      <alignment horizontal="center" vertical="center"/>
    </xf>
    <xf numFmtId="0" fontId="4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79" fontId="12" fillId="0" borderId="1" xfId="37" applyNumberFormat="1" applyFont="1" applyFill="1" applyBorder="1" applyAlignment="1">
      <alignment vertical="center"/>
    </xf>
    <xf numFmtId="9" fontId="12" fillId="0" borderId="1" xfId="55" applyFont="1" applyFill="1" applyBorder="1" applyAlignment="1">
      <alignment vertical="center"/>
    </xf>
    <xf numFmtId="0" fontId="12" fillId="0" borderId="1" xfId="0" applyFont="1" applyFill="1" applyBorder="1" applyAlignment="1">
      <alignment horizontal="center" vertical="center"/>
    </xf>
    <xf numFmtId="0" fontId="35" fillId="0" borderId="0" xfId="0" applyFont="1" applyFill="1" applyAlignment="1"/>
    <xf numFmtId="0" fontId="23" fillId="0" borderId="0" xfId="0" applyFont="1" applyFill="1" applyAlignment="1"/>
    <xf numFmtId="0" fontId="9" fillId="0" borderId="0" xfId="0" applyFont="1" applyFill="1" applyAlignment="1"/>
    <xf numFmtId="0" fontId="21" fillId="0" borderId="0" xfId="14521" applyFont="1" applyFill="1" applyAlignment="1">
      <alignment horizontal="center" vertical="center"/>
    </xf>
    <xf numFmtId="0" fontId="23" fillId="0" borderId="0" xfId="14521" applyFont="1" applyFill="1" applyAlignment="1">
      <alignment horizontal="left" vertical="center"/>
    </xf>
    <xf numFmtId="0" fontId="23" fillId="0" borderId="0" xfId="0" applyFont="1" applyFill="1" applyAlignment="1">
      <alignment vertical="center"/>
    </xf>
    <xf numFmtId="0" fontId="23" fillId="0" borderId="0" xfId="14521" applyFont="1" applyFill="1" applyAlignment="1">
      <alignment horizontal="right" vertical="center"/>
    </xf>
    <xf numFmtId="185" fontId="5" fillId="0" borderId="3" xfId="14520" applyNumberFormat="1" applyFont="1" applyFill="1" applyBorder="1" applyAlignment="1">
      <alignment horizontal="center" vertical="center" wrapText="1"/>
    </xf>
    <xf numFmtId="185" fontId="5" fillId="0" borderId="1" xfId="1452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180" fontId="27" fillId="0" borderId="1" xfId="0" applyNumberFormat="1" applyFont="1" applyFill="1" applyBorder="1" applyAlignment="1">
      <alignment vertical="center" wrapText="1"/>
    </xf>
    <xf numFmtId="177" fontId="27" fillId="0" borderId="1" xfId="55" applyNumberFormat="1" applyFont="1" applyFill="1" applyBorder="1" applyAlignment="1">
      <alignment vertical="center" wrapText="1"/>
    </xf>
    <xf numFmtId="0" fontId="24" fillId="0" borderId="1" xfId="0" applyFont="1" applyFill="1" applyBorder="1" applyAlignment="1">
      <alignment horizontal="center" vertical="center" wrapText="1"/>
    </xf>
    <xf numFmtId="180" fontId="5" fillId="0" borderId="1" xfId="0" applyNumberFormat="1" applyFont="1" applyFill="1" applyBorder="1" applyAlignment="1">
      <alignment vertical="center" wrapText="1"/>
    </xf>
    <xf numFmtId="177" fontId="5" fillId="0" borderId="1" xfId="55" applyNumberFormat="1" applyFont="1" applyFill="1" applyBorder="1" applyAlignment="1">
      <alignment vertical="center" wrapText="1"/>
    </xf>
    <xf numFmtId="0" fontId="0" fillId="0" borderId="0" xfId="0" applyFont="1" applyFill="1" applyAlignment="1">
      <alignment vertical="center" wrapText="1"/>
    </xf>
    <xf numFmtId="0" fontId="13" fillId="0" borderId="0" xfId="0" applyFont="1" applyFill="1" applyAlignment="1" applyProtection="1">
      <alignment horizontal="center" vertical="center" wrapText="1"/>
      <protection hidden="1"/>
    </xf>
    <xf numFmtId="0" fontId="13" fillId="0" borderId="0" xfId="0" applyFont="1" applyFill="1" applyAlignment="1" applyProtection="1">
      <alignment horizontal="center" vertical="center"/>
      <protection hidden="1"/>
    </xf>
    <xf numFmtId="0" fontId="48" fillId="0" borderId="0" xfId="0" applyFont="1" applyFill="1" applyAlignment="1" applyProtection="1">
      <alignment vertical="center" wrapText="1"/>
      <protection locked="0"/>
    </xf>
    <xf numFmtId="0" fontId="16" fillId="0" borderId="0" xfId="0" applyFont="1" applyFill="1" applyAlignment="1" applyProtection="1">
      <alignment vertical="center"/>
      <protection locked="0"/>
    </xf>
    <xf numFmtId="0" fontId="16" fillId="0" borderId="7" xfId="0" applyFont="1" applyFill="1" applyBorder="1" applyAlignment="1" applyProtection="1">
      <alignment horizontal="right" vertical="center"/>
      <protection locked="0"/>
    </xf>
    <xf numFmtId="0" fontId="5" fillId="0" borderId="11" xfId="0" applyFont="1" applyFill="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vertical="center" wrapText="1"/>
      <protection locked="0"/>
    </xf>
    <xf numFmtId="187" fontId="7" fillId="0" borderId="1" xfId="0" applyNumberFormat="1" applyFont="1" applyFill="1" applyBorder="1" applyAlignment="1" applyProtection="1">
      <alignment vertical="center" shrinkToFit="1"/>
      <protection locked="0" hidden="1"/>
    </xf>
    <xf numFmtId="177" fontId="7" fillId="0" borderId="1" xfId="0" applyNumberFormat="1" applyFont="1" applyFill="1" applyBorder="1" applyAlignment="1" applyProtection="1">
      <alignment vertical="center" shrinkToFit="1"/>
      <protection locked="0" hidden="1"/>
    </xf>
    <xf numFmtId="187" fontId="6" fillId="0" borderId="1" xfId="0" applyNumberFormat="1" applyFont="1" applyFill="1" applyBorder="1" applyAlignment="1" applyProtection="1">
      <alignment vertical="center" shrinkToFit="1"/>
      <protection locked="0" hidden="1"/>
    </xf>
    <xf numFmtId="177" fontId="6" fillId="0" borderId="1" xfId="0" applyNumberFormat="1" applyFont="1" applyFill="1" applyBorder="1" applyAlignment="1" applyProtection="1">
      <alignment vertical="center" shrinkToFit="1"/>
      <protection locked="0" hidden="1"/>
    </xf>
    <xf numFmtId="49" fontId="6" fillId="0" borderId="1" xfId="0" applyNumberFormat="1" applyFont="1" applyFill="1" applyBorder="1" applyAlignment="1" applyProtection="1">
      <alignment vertical="center" wrapText="1"/>
      <protection locked="0"/>
    </xf>
    <xf numFmtId="187" fontId="0" fillId="0" borderId="1" xfId="0" applyNumberFormat="1" applyFont="1" applyFill="1" applyBorder="1" applyAlignment="1">
      <alignment vertical="center"/>
    </xf>
    <xf numFmtId="49" fontId="7" fillId="0" borderId="1"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center" wrapText="1"/>
      <protection locked="0"/>
    </xf>
    <xf numFmtId="187" fontId="6" fillId="0" borderId="1" xfId="0" applyNumberFormat="1" applyFont="1" applyFill="1" applyBorder="1" applyAlignment="1" applyProtection="1">
      <alignment vertical="center" shrinkToFit="1"/>
      <protection locked="0"/>
    </xf>
    <xf numFmtId="187" fontId="49" fillId="0" borderId="1" xfId="0" applyNumberFormat="1" applyFont="1" applyFill="1" applyBorder="1" applyAlignment="1" applyProtection="1">
      <alignment vertical="center" shrinkToFit="1"/>
      <protection locked="0" hidden="1"/>
    </xf>
    <xf numFmtId="49" fontId="8"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vertical="center" wrapText="1"/>
      <protection hidden="1"/>
    </xf>
    <xf numFmtId="49" fontId="6" fillId="0" borderId="1" xfId="0" applyNumberFormat="1" applyFont="1" applyFill="1" applyBorder="1" applyAlignment="1" applyProtection="1">
      <alignment vertical="center" wrapText="1"/>
      <protection hidden="1"/>
    </xf>
    <xf numFmtId="187" fontId="6" fillId="0" borderId="2" xfId="0" applyNumberFormat="1" applyFont="1" applyFill="1" applyBorder="1" applyAlignment="1" applyProtection="1">
      <alignment vertical="center" shrinkToFit="1"/>
      <protection locked="0" hidden="1"/>
    </xf>
    <xf numFmtId="187" fontId="50" fillId="0" borderId="3" xfId="0" applyNumberFormat="1" applyFont="1" applyFill="1" applyBorder="1" applyAlignment="1" applyProtection="1">
      <alignment vertical="center" shrinkToFit="1"/>
      <protection locked="0" hidden="1"/>
    </xf>
    <xf numFmtId="0" fontId="18"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48" fillId="0" borderId="0" xfId="0" applyFont="1" applyFill="1" applyAlignment="1" applyProtection="1">
      <alignment vertical="center"/>
      <protection hidden="1"/>
    </xf>
    <xf numFmtId="0" fontId="48" fillId="0" borderId="0" xfId="0" applyFont="1" applyFill="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3" xfId="0" applyFont="1" applyFill="1" applyBorder="1" applyAlignment="1" applyProtection="1">
      <alignment vertical="center"/>
    </xf>
    <xf numFmtId="0" fontId="5" fillId="0" borderId="3" xfId="0" applyFont="1" applyFill="1" applyBorder="1" applyAlignment="1" applyProtection="1">
      <alignment vertical="center"/>
      <protection locked="0"/>
    </xf>
    <xf numFmtId="0" fontId="5" fillId="0" borderId="2"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left" vertical="center"/>
      <protection locked="0"/>
    </xf>
    <xf numFmtId="180" fontId="0" fillId="0" borderId="1" xfId="0" applyNumberFormat="1" applyFont="1" applyFill="1" applyBorder="1" applyAlignment="1" applyProtection="1">
      <alignment vertical="center" shrinkToFit="1"/>
      <protection locked="0" hidden="1"/>
    </xf>
    <xf numFmtId="180" fontId="0" fillId="0" borderId="1" xfId="0" applyNumberFormat="1" applyFont="1" applyFill="1" applyBorder="1" applyAlignment="1" applyProtection="1">
      <alignment vertical="center" shrinkToFit="1"/>
      <protection locked="0"/>
    </xf>
    <xf numFmtId="177" fontId="0" fillId="0" borderId="1" xfId="1008" applyNumberFormat="1" applyFont="1" applyFill="1" applyBorder="1" applyAlignment="1" applyProtection="1">
      <alignment vertical="center" shrinkToFit="1"/>
      <protection hidden="1"/>
    </xf>
    <xf numFmtId="49" fontId="6" fillId="0" borderId="1" xfId="0" applyNumberFormat="1" applyFont="1" applyFill="1" applyBorder="1" applyAlignment="1" applyProtection="1">
      <alignment horizontal="left" vertical="center"/>
      <protection locked="0"/>
    </xf>
    <xf numFmtId="49" fontId="6" fillId="0" borderId="1" xfId="0" applyNumberFormat="1" applyFont="1" applyFill="1" applyBorder="1" applyAlignment="1" applyProtection="1">
      <alignment vertical="center"/>
      <protection locked="0"/>
    </xf>
    <xf numFmtId="49" fontId="8" fillId="0" borderId="1" xfId="0" applyNumberFormat="1" applyFont="1" applyFill="1" applyBorder="1" applyAlignment="1" applyProtection="1">
      <alignment horizontal="center" vertical="center"/>
      <protection locked="0"/>
    </xf>
    <xf numFmtId="180" fontId="2" fillId="0" borderId="1" xfId="0" applyNumberFormat="1" applyFont="1" applyFill="1" applyBorder="1" applyAlignment="1" applyProtection="1">
      <alignment vertical="center" shrinkToFit="1"/>
      <protection locked="0" hidden="1"/>
    </xf>
    <xf numFmtId="49" fontId="7" fillId="0" borderId="1" xfId="0" applyNumberFormat="1" applyFont="1" applyFill="1" applyBorder="1" applyAlignment="1" applyProtection="1">
      <alignment vertical="center"/>
      <protection locked="0"/>
    </xf>
    <xf numFmtId="49" fontId="7" fillId="0" borderId="1" xfId="0" applyNumberFormat="1" applyFont="1" applyFill="1" applyBorder="1" applyAlignment="1" applyProtection="1">
      <alignment vertical="center"/>
      <protection hidden="1"/>
    </xf>
    <xf numFmtId="180" fontId="0" fillId="0" borderId="2" xfId="0" applyNumberFormat="1" applyFont="1" applyFill="1" applyBorder="1" applyAlignment="1" applyProtection="1">
      <alignment vertical="center" shrinkToFit="1"/>
      <protection locked="0" hidden="1"/>
    </xf>
    <xf numFmtId="180" fontId="2" fillId="0" borderId="3" xfId="0" applyNumberFormat="1" applyFont="1" applyFill="1" applyBorder="1" applyAlignment="1" applyProtection="1">
      <alignment vertical="center" shrinkToFit="1"/>
      <protection locked="0" hidden="1"/>
    </xf>
    <xf numFmtId="185" fontId="0" fillId="0" borderId="0" xfId="14520" applyNumberFormat="1">
      <alignment vertical="center"/>
    </xf>
    <xf numFmtId="0" fontId="13" fillId="0" borderId="0" xfId="6539" applyFont="1" applyFill="1" applyAlignment="1">
      <alignment horizontal="center" vertical="center" shrinkToFit="1"/>
    </xf>
    <xf numFmtId="0" fontId="38" fillId="0" borderId="0" xfId="6539" applyFont="1" applyFill="1" applyAlignment="1">
      <alignment horizontal="center" vertical="center" shrinkToFit="1"/>
    </xf>
    <xf numFmtId="0" fontId="16" fillId="0" borderId="0" xfId="7889" applyFont="1" applyFill="1" applyAlignment="1"/>
    <xf numFmtId="0" fontId="5" fillId="0" borderId="1" xfId="14262" applyFont="1" applyBorder="1" applyAlignment="1">
      <alignment horizontal="center" vertical="center" wrapText="1"/>
    </xf>
    <xf numFmtId="0" fontId="5" fillId="0" borderId="1" xfId="0" applyFont="1" applyFill="1" applyBorder="1" applyAlignment="1">
      <alignment horizontal="left" vertical="center"/>
    </xf>
    <xf numFmtId="180" fontId="5" fillId="0" borderId="1" xfId="37" applyNumberFormat="1" applyFont="1" applyBorder="1" applyAlignment="1">
      <alignment horizontal="right" vertical="center" wrapText="1"/>
    </xf>
    <xf numFmtId="180" fontId="25" fillId="0" borderId="14" xfId="0" applyNumberFormat="1" applyFont="1" applyFill="1" applyBorder="1" applyAlignment="1">
      <alignment horizontal="right" vertical="center" wrapText="1"/>
    </xf>
    <xf numFmtId="180" fontId="24" fillId="0" borderId="14" xfId="0" applyNumberFormat="1" applyFont="1" applyFill="1" applyBorder="1" applyAlignment="1">
      <alignment horizontal="right" vertical="center" wrapText="1"/>
    </xf>
    <xf numFmtId="0" fontId="0" fillId="0" borderId="0" xfId="14520" applyFont="1" applyFill="1">
      <alignment vertical="center"/>
    </xf>
    <xf numFmtId="0" fontId="0" fillId="0" borderId="0" xfId="14520" applyFont="1">
      <alignment vertical="center"/>
    </xf>
    <xf numFmtId="185" fontId="0" fillId="0" borderId="0" xfId="14520" applyNumberFormat="1" applyFont="1">
      <alignment vertical="center"/>
    </xf>
    <xf numFmtId="0" fontId="51" fillId="0" borderId="0" xfId="0" applyFont="1" applyFill="1" applyAlignment="1"/>
    <xf numFmtId="0" fontId="34" fillId="0" borderId="0" xfId="0" applyFont="1" applyFill="1" applyAlignment="1" applyProtection="1">
      <alignment horizontal="center" vertical="center" wrapText="1"/>
      <protection locked="0"/>
    </xf>
    <xf numFmtId="0" fontId="21" fillId="0" borderId="0" xfId="0" applyFont="1" applyFill="1" applyAlignment="1"/>
    <xf numFmtId="0" fontId="52" fillId="0" borderId="0" xfId="0" applyFont="1" applyFill="1" applyAlignment="1" applyProtection="1">
      <alignment horizontal="right" wrapText="1"/>
      <protection locked="0"/>
    </xf>
    <xf numFmtId="0" fontId="53" fillId="5" borderId="15" xfId="0" applyFont="1" applyFill="1" applyBorder="1" applyAlignment="1" applyProtection="1">
      <alignment horizontal="center" vertical="center" wrapText="1"/>
      <protection locked="0"/>
    </xf>
    <xf numFmtId="0" fontId="53" fillId="5" borderId="16" xfId="0" applyFont="1" applyFill="1" applyBorder="1" applyAlignment="1" applyProtection="1">
      <alignment horizontal="center" vertical="center" wrapText="1"/>
      <protection locked="0"/>
    </xf>
    <xf numFmtId="0" fontId="53" fillId="5" borderId="17" xfId="0" applyFont="1" applyFill="1" applyBorder="1" applyAlignment="1" applyProtection="1">
      <alignment horizontal="center" vertical="center" wrapText="1"/>
      <protection locked="0"/>
    </xf>
    <xf numFmtId="0" fontId="53" fillId="6" borderId="16" xfId="0" applyFont="1" applyFill="1" applyBorder="1" applyAlignment="1" applyProtection="1">
      <alignment horizontal="center" vertical="center" wrapText="1"/>
      <protection locked="0"/>
    </xf>
    <xf numFmtId="0" fontId="53" fillId="6" borderId="17" xfId="0" applyFont="1" applyFill="1" applyBorder="1" applyAlignment="1" applyProtection="1">
      <alignment horizontal="center" vertical="center" wrapText="1"/>
      <protection locked="0"/>
    </xf>
    <xf numFmtId="186" fontId="53" fillId="0" borderId="17" xfId="0" applyNumberFormat="1" applyFont="1" applyFill="1" applyBorder="1" applyAlignment="1" applyProtection="1">
      <alignment horizontal="right" vertical="center" wrapText="1"/>
      <protection locked="0"/>
    </xf>
    <xf numFmtId="0" fontId="53" fillId="6" borderId="16" xfId="0" applyFont="1" applyFill="1" applyBorder="1" applyAlignment="1" applyProtection="1">
      <alignment vertical="center" wrapText="1"/>
      <protection locked="0"/>
    </xf>
    <xf numFmtId="0" fontId="53" fillId="6" borderId="17" xfId="0" applyFont="1" applyFill="1" applyBorder="1" applyAlignment="1" applyProtection="1">
      <alignment horizontal="left" vertical="center" wrapText="1"/>
      <protection locked="0"/>
    </xf>
    <xf numFmtId="0" fontId="53" fillId="6" borderId="18" xfId="0" applyFont="1" applyFill="1" applyBorder="1" applyAlignment="1" applyProtection="1">
      <alignment vertical="center" wrapText="1"/>
      <protection locked="0"/>
    </xf>
    <xf numFmtId="0" fontId="53" fillId="6" borderId="19" xfId="0" applyFont="1" applyFill="1" applyBorder="1" applyAlignment="1" applyProtection="1">
      <alignment horizontal="left" vertical="center" wrapText="1"/>
      <protection locked="0"/>
    </xf>
    <xf numFmtId="186" fontId="53" fillId="0" borderId="19" xfId="0" applyNumberFormat="1" applyFont="1" applyFill="1" applyBorder="1" applyAlignment="1" applyProtection="1">
      <alignment horizontal="right" vertical="center" wrapText="1"/>
      <protection locked="0"/>
    </xf>
    <xf numFmtId="0" fontId="53" fillId="6" borderId="1" xfId="0" applyFont="1" applyFill="1" applyBorder="1" applyAlignment="1" applyProtection="1">
      <alignment vertical="center" wrapText="1"/>
      <protection locked="0"/>
    </xf>
    <xf numFmtId="0" fontId="53" fillId="6" borderId="1" xfId="0" applyFont="1" applyFill="1" applyBorder="1" applyAlignment="1" applyProtection="1">
      <alignment horizontal="left" vertical="center" wrapText="1"/>
      <protection locked="0"/>
    </xf>
    <xf numFmtId="186" fontId="53" fillId="0" borderId="1" xfId="0" applyNumberFormat="1" applyFont="1" applyFill="1" applyBorder="1" applyAlignment="1" applyProtection="1">
      <alignment horizontal="right" vertical="center" wrapText="1"/>
      <protection locked="0"/>
    </xf>
    <xf numFmtId="0" fontId="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54" fillId="0" borderId="0" xfId="0" applyFont="1" applyFill="1" applyAlignment="1" applyProtection="1">
      <alignment vertical="center"/>
      <protection locked="0"/>
    </xf>
    <xf numFmtId="183" fontId="0" fillId="0" borderId="0" xfId="0" applyNumberFormat="1" applyFont="1" applyFill="1" applyAlignment="1" applyProtection="1">
      <alignment vertical="center"/>
      <protection locked="0"/>
    </xf>
    <xf numFmtId="0" fontId="16" fillId="0" borderId="0" xfId="0" applyFont="1" applyFill="1" applyAlignment="1" applyProtection="1">
      <alignment vertical="center"/>
      <protection hidden="1"/>
    </xf>
    <xf numFmtId="183" fontId="16" fillId="0" borderId="0" xfId="0" applyNumberFormat="1" applyFont="1" applyFill="1" applyAlignment="1" applyProtection="1">
      <alignment vertical="center"/>
      <protection locked="0"/>
    </xf>
    <xf numFmtId="0" fontId="16" fillId="0" borderId="0" xfId="0" applyFont="1" applyFill="1" applyAlignment="1" applyProtection="1">
      <alignment horizontal="right" vertical="center"/>
      <protection locked="0"/>
    </xf>
    <xf numFmtId="0" fontId="2" fillId="0" borderId="2" xfId="0" applyFont="1" applyFill="1" applyBorder="1" applyAlignment="1" applyProtection="1">
      <alignment horizontal="center" vertical="center"/>
      <protection locked="0"/>
    </xf>
    <xf numFmtId="180" fontId="2" fillId="0" borderId="11" xfId="0" applyNumberFormat="1" applyFont="1" applyFill="1" applyBorder="1" applyAlignment="1" applyProtection="1">
      <alignment horizontal="center" vertical="center" wrapText="1"/>
    </xf>
    <xf numFmtId="183" fontId="2" fillId="0" borderId="11" xfId="0" applyNumberFormat="1" applyFont="1" applyFill="1" applyBorder="1" applyAlignment="1" applyProtection="1">
      <alignment horizontal="center" vertical="center" wrapText="1"/>
    </xf>
    <xf numFmtId="0" fontId="2" fillId="0" borderId="5" xfId="0" applyFont="1" applyFill="1" applyBorder="1" applyAlignment="1" applyProtection="1">
      <alignment horizontal="center" vertical="center"/>
      <protection locked="0"/>
    </xf>
    <xf numFmtId="180" fontId="2" fillId="0" borderId="12" xfId="0" applyNumberFormat="1" applyFont="1" applyFill="1" applyBorder="1" applyAlignment="1" applyProtection="1">
      <alignment horizontal="center" vertical="center" wrapText="1"/>
    </xf>
    <xf numFmtId="183" fontId="2" fillId="0" borderId="12" xfId="0" applyNumberFormat="1" applyFont="1" applyFill="1" applyBorder="1" applyAlignment="1" applyProtection="1">
      <alignment horizontal="center" vertical="center" wrapText="1"/>
    </xf>
    <xf numFmtId="187" fontId="55" fillId="0" borderId="1" xfId="0" applyNumberFormat="1" applyFont="1" applyFill="1" applyBorder="1" applyAlignment="1" applyProtection="1">
      <alignment horizontal="right" vertical="center"/>
    </xf>
    <xf numFmtId="177" fontId="55" fillId="0" borderId="1" xfId="242" applyNumberFormat="1" applyFont="1" applyFill="1" applyBorder="1" applyAlignment="1" applyProtection="1">
      <alignment vertical="center" shrinkToFit="1"/>
      <protection hidden="1"/>
    </xf>
    <xf numFmtId="187" fontId="55" fillId="0" borderId="1" xfId="0" applyNumberFormat="1" applyFont="1" applyFill="1" applyBorder="1" applyAlignment="1" applyProtection="1">
      <alignment vertical="center" shrinkToFit="1"/>
      <protection locked="0"/>
    </xf>
    <xf numFmtId="187" fontId="55" fillId="0" borderId="1" xfId="0" applyNumberFormat="1" applyFont="1" applyFill="1" applyBorder="1" applyAlignment="1" applyProtection="1">
      <alignment vertical="center" shrinkToFit="1"/>
      <protection locked="0" hidden="1"/>
    </xf>
    <xf numFmtId="187" fontId="20"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left" vertical="center" wrapText="1" readingOrder="1"/>
      <protection locked="0"/>
    </xf>
    <xf numFmtId="187" fontId="55" fillId="0" borderId="1" xfId="0" applyNumberFormat="1" applyFont="1" applyFill="1" applyBorder="1" applyAlignment="1" applyProtection="1">
      <alignment vertical="center"/>
      <protection locked="0"/>
    </xf>
    <xf numFmtId="187" fontId="55" fillId="0" borderId="1" xfId="0" applyNumberFormat="1" applyFont="1" applyFill="1" applyBorder="1" applyAlignment="1" applyProtection="1">
      <alignment horizontal="right" vertical="center"/>
      <protection locked="0"/>
    </xf>
    <xf numFmtId="0" fontId="56" fillId="0" borderId="1" xfId="0" applyFont="1" applyFill="1" applyBorder="1" applyAlignment="1">
      <alignment horizontal="left" vertical="center"/>
    </xf>
    <xf numFmtId="0" fontId="57" fillId="0" borderId="1" xfId="0" applyFont="1" applyFill="1" applyBorder="1" applyAlignment="1">
      <alignment horizontal="left" vertical="center"/>
    </xf>
    <xf numFmtId="49" fontId="6" fillId="0" borderId="1" xfId="8808" applyNumberFormat="1" applyFont="1" applyFill="1" applyBorder="1" applyAlignment="1" applyProtection="1">
      <alignment vertical="center" wrapText="1"/>
      <protection locked="0"/>
    </xf>
    <xf numFmtId="0" fontId="7" fillId="0" borderId="1" xfId="0" applyNumberFormat="1" applyFont="1" applyFill="1" applyBorder="1" applyAlignment="1" applyProtection="1">
      <alignment horizontal="left" vertical="center" wrapText="1" readingOrder="1"/>
      <protection locked="0"/>
    </xf>
    <xf numFmtId="187" fontId="58" fillId="0" borderId="1" xfId="0" applyNumberFormat="1" applyFont="1" applyFill="1" applyBorder="1" applyAlignment="1" applyProtection="1">
      <alignment horizontal="right" vertical="center"/>
    </xf>
    <xf numFmtId="49" fontId="7" fillId="0" borderId="1" xfId="8808" applyNumberFormat="1" applyFont="1" applyFill="1" applyBorder="1" applyAlignment="1" applyProtection="1">
      <alignment horizontal="left" vertical="center" wrapText="1"/>
      <protection locked="0"/>
    </xf>
    <xf numFmtId="187" fontId="58" fillId="0" borderId="1" xfId="0" applyNumberFormat="1" applyFont="1" applyFill="1" applyBorder="1" applyAlignment="1" applyProtection="1">
      <alignment vertical="center" shrinkToFit="1"/>
      <protection locked="0"/>
    </xf>
    <xf numFmtId="187" fontId="58" fillId="0" borderId="1" xfId="0" applyNumberFormat="1" applyFont="1" applyFill="1" applyBorder="1" applyAlignment="1" applyProtection="1">
      <alignment vertical="center" shrinkToFit="1"/>
      <protection locked="0" hidden="1"/>
    </xf>
    <xf numFmtId="0" fontId="7" fillId="0" borderId="1" xfId="8808"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vertical="center"/>
      <protection locked="0"/>
    </xf>
    <xf numFmtId="49" fontId="0" fillId="0" borderId="1"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0" fontId="8" fillId="0" borderId="1" xfId="0" applyFont="1" applyFill="1" applyBorder="1" applyAlignment="1" applyProtection="1">
      <alignment horizontal="center" vertical="center"/>
      <protection locked="0"/>
    </xf>
    <xf numFmtId="187" fontId="58" fillId="0" borderId="1" xfId="0" applyNumberFormat="1" applyFont="1" applyFill="1" applyBorder="1" applyAlignment="1" applyProtection="1">
      <alignment vertical="center"/>
      <protection locked="0"/>
    </xf>
    <xf numFmtId="180" fontId="0" fillId="0" borderId="0" xfId="0" applyNumberFormat="1" applyFont="1" applyFill="1" applyAlignment="1" applyProtection="1">
      <alignment vertical="center"/>
      <protection locked="0"/>
    </xf>
    <xf numFmtId="180" fontId="16" fillId="0" borderId="0" xfId="0" applyNumberFormat="1" applyFont="1" applyFill="1" applyBorder="1" applyAlignment="1" applyProtection="1">
      <alignment vertical="center"/>
      <protection locked="0"/>
    </xf>
    <xf numFmtId="180" fontId="16" fillId="0" borderId="7" xfId="0" applyNumberFormat="1" applyFont="1" applyFill="1" applyBorder="1" applyAlignment="1" applyProtection="1">
      <alignment horizontal="right" vertical="center"/>
      <protection locked="0"/>
    </xf>
    <xf numFmtId="180" fontId="2" fillId="0" borderId="2" xfId="0" applyNumberFormat="1" applyFont="1" applyFill="1" applyBorder="1" applyAlignment="1" applyProtection="1">
      <alignment horizontal="center" vertical="center" wrapText="1"/>
    </xf>
    <xf numFmtId="180" fontId="2" fillId="0" borderId="5" xfId="0" applyNumberFormat="1" applyFont="1" applyFill="1" applyBorder="1" applyAlignment="1" applyProtection="1">
      <alignment horizontal="center" vertical="center" wrapText="1"/>
    </xf>
    <xf numFmtId="0" fontId="6" fillId="0" borderId="1" xfId="0" applyFont="1" applyFill="1" applyBorder="1" applyAlignment="1" applyProtection="1">
      <alignment vertical="center"/>
      <protection locked="0"/>
    </xf>
    <xf numFmtId="180" fontId="7" fillId="0" borderId="1" xfId="0" applyNumberFormat="1" applyFont="1" applyFill="1" applyBorder="1" applyAlignment="1" applyProtection="1">
      <alignment vertical="center" shrinkToFit="1"/>
      <protection locked="0" hidden="1"/>
    </xf>
    <xf numFmtId="177" fontId="6" fillId="0" borderId="1" xfId="55" applyNumberFormat="1" applyFont="1" applyFill="1" applyBorder="1" applyAlignment="1" applyProtection="1">
      <alignment vertical="center" shrinkToFit="1"/>
      <protection hidden="1"/>
    </xf>
    <xf numFmtId="176" fontId="6" fillId="0" borderId="1" xfId="8810" applyNumberFormat="1" applyFont="1" applyFill="1" applyBorder="1" applyAlignment="1" applyProtection="1">
      <alignment vertical="center"/>
      <protection locked="0"/>
    </xf>
    <xf numFmtId="3" fontId="6" fillId="0" borderId="1" xfId="8810" applyNumberFormat="1" applyFont="1" applyFill="1" applyBorder="1" applyAlignment="1" applyProtection="1">
      <alignment vertical="center"/>
      <protection locked="0"/>
    </xf>
    <xf numFmtId="180" fontId="6" fillId="0" borderId="1" xfId="0" applyNumberFormat="1" applyFont="1" applyFill="1" applyBorder="1" applyAlignment="1" applyProtection="1">
      <alignment horizontal="right" vertical="center"/>
      <protection locked="0"/>
    </xf>
    <xf numFmtId="180" fontId="6" fillId="0" borderId="1" xfId="0" applyNumberFormat="1" applyFont="1" applyFill="1" applyBorder="1" applyAlignment="1" applyProtection="1">
      <alignment vertical="center" shrinkToFit="1"/>
      <protection locked="0"/>
    </xf>
    <xf numFmtId="1" fontId="7" fillId="0" borderId="1" xfId="6742" applyNumberFormat="1" applyFont="1" applyFill="1" applyBorder="1" applyAlignment="1" applyProtection="1">
      <alignment vertical="center"/>
      <protection locked="0"/>
    </xf>
    <xf numFmtId="1" fontId="7" fillId="0" borderId="1" xfId="6742" applyNumberFormat="1" applyFont="1" applyFill="1" applyBorder="1" applyAlignment="1" applyProtection="1">
      <alignment horizontal="left" vertical="center"/>
      <protection locked="0"/>
    </xf>
    <xf numFmtId="1" fontId="6" fillId="0" borderId="1" xfId="6742" applyNumberFormat="1" applyFont="1" applyFill="1" applyBorder="1" applyAlignment="1" applyProtection="1">
      <alignment vertical="center"/>
      <protection locked="0"/>
    </xf>
    <xf numFmtId="176" fontId="6" fillId="0" borderId="1" xfId="0" applyNumberFormat="1" applyFont="1" applyFill="1" applyBorder="1" applyAlignment="1" applyProtection="1">
      <alignment vertical="center" shrinkToFit="1"/>
      <protection locked="0"/>
    </xf>
    <xf numFmtId="176" fontId="6" fillId="0" borderId="1" xfId="0" applyNumberFormat="1" applyFont="1" applyFill="1" applyBorder="1" applyAlignment="1" applyProtection="1">
      <alignment horizontal="right" vertical="center"/>
      <protection locked="0"/>
    </xf>
    <xf numFmtId="0" fontId="6" fillId="0" borderId="1" xfId="6742" applyNumberFormat="1" applyFont="1" applyFill="1" applyBorder="1" applyAlignment="1" applyProtection="1">
      <alignment vertical="center"/>
      <protection locked="0"/>
    </xf>
    <xf numFmtId="3" fontId="6" fillId="0" borderId="1" xfId="6742" applyNumberFormat="1" applyFont="1" applyFill="1" applyBorder="1" applyAlignment="1" applyProtection="1">
      <alignment vertical="center"/>
      <protection locked="0"/>
    </xf>
    <xf numFmtId="0" fontId="6" fillId="0" borderId="1" xfId="8807" applyFont="1" applyFill="1" applyBorder="1" applyAlignment="1" applyProtection="1">
      <alignment horizontal="left" vertical="center"/>
      <protection locked="0"/>
    </xf>
    <xf numFmtId="3" fontId="7" fillId="0" borderId="1" xfId="6742" applyNumberFormat="1" applyFont="1" applyFill="1" applyBorder="1" applyAlignment="1" applyProtection="1">
      <alignment vertical="center"/>
      <protection locked="0"/>
    </xf>
    <xf numFmtId="180" fontId="20" fillId="0" borderId="1" xfId="8807" applyNumberFormat="1" applyFont="1" applyFill="1" applyBorder="1" applyAlignment="1" applyProtection="1">
      <alignment vertical="center"/>
    </xf>
    <xf numFmtId="180" fontId="6" fillId="0" borderId="1" xfId="0" applyNumberFormat="1" applyFont="1" applyFill="1" applyBorder="1" applyAlignment="1" applyProtection="1">
      <alignment vertical="center" shrinkToFit="1"/>
      <protection locked="0" hidden="1"/>
    </xf>
    <xf numFmtId="180" fontId="7" fillId="0" borderId="1" xfId="0" applyNumberFormat="1" applyFont="1" applyFill="1" applyBorder="1" applyAlignment="1" applyProtection="1">
      <alignment vertical="center" shrinkToFit="1"/>
      <protection locked="0"/>
    </xf>
    <xf numFmtId="180" fontId="7" fillId="0" borderId="14" xfId="0" applyNumberFormat="1" applyFont="1" applyFill="1" applyBorder="1" applyAlignment="1" applyProtection="1">
      <alignment horizontal="right" vertical="center"/>
      <protection locked="0"/>
    </xf>
    <xf numFmtId="180" fontId="6" fillId="0" borderId="2" xfId="0" applyNumberFormat="1" applyFont="1" applyFill="1" applyBorder="1" applyAlignment="1" applyProtection="1">
      <alignment vertical="center" shrinkToFit="1"/>
      <protection locked="0"/>
    </xf>
    <xf numFmtId="0" fontId="8" fillId="0" borderId="1" xfId="6742" applyFont="1" applyFill="1" applyBorder="1" applyAlignment="1" applyProtection="1">
      <alignment horizontal="center" vertical="center"/>
      <protection locked="0"/>
    </xf>
    <xf numFmtId="183" fontId="13" fillId="0" borderId="0" xfId="0" applyNumberFormat="1" applyFont="1" applyFill="1" applyAlignment="1" applyProtection="1">
      <alignment horizontal="center" vertical="center" wrapText="1"/>
      <protection hidden="1"/>
    </xf>
    <xf numFmtId="0" fontId="12" fillId="0" borderId="0" xfId="0" applyFont="1" applyFill="1" applyBorder="1" applyAlignment="1">
      <alignment vertical="center"/>
    </xf>
    <xf numFmtId="0" fontId="38" fillId="0" borderId="0" xfId="14519" applyFont="1" applyFill="1" applyBorder="1" applyAlignment="1">
      <alignment horizontal="center" vertical="center"/>
    </xf>
    <xf numFmtId="0" fontId="15" fillId="0" borderId="1" xfId="0" applyFont="1" applyFill="1" applyBorder="1" applyAlignment="1">
      <alignment horizontal="center" vertical="center"/>
    </xf>
    <xf numFmtId="0" fontId="12" fillId="0" borderId="1" xfId="0" applyFont="1" applyFill="1" applyBorder="1" applyAlignment="1">
      <alignment vertical="center" wrapText="1"/>
    </xf>
    <xf numFmtId="0" fontId="20" fillId="0" borderId="0" xfId="8297" applyFont="1" applyFill="1" applyBorder="1" applyAlignment="1">
      <alignment vertical="center"/>
    </xf>
    <xf numFmtId="0" fontId="19" fillId="0" borderId="0" xfId="8297" applyFont="1" applyFill="1" applyBorder="1" applyAlignment="1">
      <alignment vertical="center"/>
    </xf>
    <xf numFmtId="0" fontId="0" fillId="0" borderId="0" xfId="0" applyFont="1" applyFill="1" applyBorder="1" applyAlignment="1">
      <alignment vertical="center"/>
    </xf>
    <xf numFmtId="0" fontId="51" fillId="0" borderId="0" xfId="8297" applyNumberFormat="1" applyFont="1" applyFill="1" applyBorder="1" applyAlignment="1" applyProtection="1">
      <alignment horizontal="right" vertical="center"/>
    </xf>
    <xf numFmtId="0" fontId="22" fillId="0" borderId="0" xfId="8297" applyNumberFormat="1" applyFont="1" applyFill="1" applyBorder="1" applyAlignment="1" applyProtection="1">
      <alignment horizontal="center" vertical="center"/>
    </xf>
    <xf numFmtId="0" fontId="9" fillId="0" borderId="0" xfId="8297" applyNumberFormat="1" applyFont="1" applyFill="1" applyBorder="1" applyAlignment="1" applyProtection="1">
      <alignment horizontal="left" vertical="center"/>
    </xf>
    <xf numFmtId="0" fontId="25" fillId="0" borderId="1" xfId="7546" applyFont="1" applyFill="1" applyBorder="1" applyAlignment="1">
      <alignment vertical="center" wrapText="1"/>
    </xf>
    <xf numFmtId="0" fontId="25" fillId="0" borderId="1" xfId="7546" applyFont="1" applyFill="1" applyBorder="1" applyAlignment="1">
      <alignment horizontal="left" vertical="center" wrapText="1" indent="1"/>
    </xf>
    <xf numFmtId="0" fontId="27" fillId="0" borderId="1" xfId="8297" applyFont="1" applyFill="1" applyBorder="1" applyAlignment="1">
      <alignment vertical="center"/>
    </xf>
    <xf numFmtId="0" fontId="12" fillId="0" borderId="0" xfId="0" applyFont="1" applyFill="1" applyAlignment="1">
      <alignment vertical="center"/>
    </xf>
    <xf numFmtId="0" fontId="0" fillId="0" borderId="0" xfId="0" applyFill="1" applyAlignment="1" applyProtection="1">
      <alignment vertical="center"/>
      <protection hidden="1"/>
    </xf>
    <xf numFmtId="0" fontId="59" fillId="0" borderId="0" xfId="0" applyFont="1" applyFill="1" applyBorder="1" applyAlignment="1">
      <alignment vertical="center"/>
    </xf>
    <xf numFmtId="0" fontId="10" fillId="0" borderId="0" xfId="0" applyFont="1" applyFill="1" applyAlignment="1">
      <alignment horizontal="center" vertical="center"/>
    </xf>
    <xf numFmtId="0" fontId="60" fillId="0" borderId="0" xfId="0" applyFont="1" applyFill="1" applyAlignment="1">
      <alignment horizontal="center" vertical="center"/>
    </xf>
    <xf numFmtId="0" fontId="12" fillId="0" borderId="8"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47" fillId="0" borderId="1" xfId="0" applyFont="1" applyFill="1" applyBorder="1" applyAlignment="1">
      <alignment horizontal="center" vertical="center"/>
    </xf>
    <xf numFmtId="0" fontId="4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horizontal="left" vertical="center"/>
    </xf>
    <xf numFmtId="0" fontId="12" fillId="0" borderId="0" xfId="0" applyFont="1" applyFill="1" applyBorder="1" applyAlignment="1">
      <alignment horizontal="right" vertical="center"/>
    </xf>
    <xf numFmtId="0" fontId="32" fillId="0" borderId="1" xfId="0" applyFont="1" applyFill="1" applyBorder="1" applyAlignment="1">
      <alignment horizontal="left" vertical="center"/>
    </xf>
    <xf numFmtId="180" fontId="32" fillId="0" borderId="1" xfId="37" applyNumberFormat="1" applyFont="1" applyFill="1" applyBorder="1" applyAlignment="1">
      <alignment vertical="center"/>
    </xf>
    <xf numFmtId="0" fontId="12" fillId="0" borderId="1" xfId="0" applyFont="1" applyFill="1" applyBorder="1" applyAlignment="1">
      <alignment horizontal="left" vertical="center"/>
    </xf>
    <xf numFmtId="180" fontId="12" fillId="0" borderId="1" xfId="37" applyNumberFormat="1" applyFont="1" applyFill="1" applyBorder="1" applyAlignment="1">
      <alignment vertical="center"/>
    </xf>
    <xf numFmtId="180" fontId="32" fillId="0" borderId="1" xfId="37" applyNumberFormat="1" applyFont="1" applyFill="1" applyBorder="1" applyAlignment="1">
      <alignment horizontal="left" vertical="center"/>
    </xf>
    <xf numFmtId="180" fontId="32" fillId="0" borderId="1" xfId="37" applyNumberFormat="1" applyFont="1" applyFill="1" applyBorder="1" applyAlignment="1">
      <alignment horizontal="right" vertical="center"/>
    </xf>
    <xf numFmtId="0" fontId="32" fillId="0" borderId="1" xfId="0" applyFont="1" applyFill="1" applyBorder="1" applyAlignment="1">
      <alignment horizontal="center" vertical="center"/>
    </xf>
    <xf numFmtId="0" fontId="37" fillId="0" borderId="0" xfId="0" applyFont="1" applyFill="1" applyBorder="1" applyAlignment="1">
      <alignment vertical="center"/>
    </xf>
    <xf numFmtId="0" fontId="36" fillId="0" borderId="0" xfId="0" applyFont="1" applyFill="1" applyBorder="1" applyAlignment="1">
      <alignment vertical="center"/>
    </xf>
    <xf numFmtId="0" fontId="23" fillId="0" borderId="0" xfId="0" applyFont="1" applyFill="1" applyBorder="1" applyAlignment="1">
      <alignment vertical="center"/>
    </xf>
    <xf numFmtId="0" fontId="38"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45" fillId="0" borderId="0" xfId="0" applyFont="1" applyFill="1" applyBorder="1" applyAlignment="1">
      <alignment horizontal="right" vertical="center"/>
    </xf>
    <xf numFmtId="0" fontId="39" fillId="0" borderId="1" xfId="0" applyFont="1" applyFill="1" applyBorder="1" applyAlignment="1">
      <alignment horizontal="center" vertical="center"/>
    </xf>
    <xf numFmtId="0" fontId="39" fillId="0" borderId="1"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1" xfId="0" applyFont="1" applyFill="1" applyBorder="1" applyAlignment="1">
      <alignment vertical="center" wrapText="1"/>
    </xf>
    <xf numFmtId="184" fontId="40" fillId="0" borderId="1" xfId="0" applyNumberFormat="1" applyFont="1" applyFill="1" applyBorder="1" applyAlignment="1">
      <alignment vertical="center" wrapText="1"/>
    </xf>
    <xf numFmtId="43" fontId="40" fillId="0" borderId="1" xfId="37" applyFont="1" applyFill="1" applyBorder="1" applyAlignment="1">
      <alignment vertical="center" wrapText="1"/>
    </xf>
    <xf numFmtId="0" fontId="41" fillId="0" borderId="0" xfId="0" applyFont="1" applyFill="1" applyBorder="1" applyAlignment="1">
      <alignment horizontal="left" vertical="center" wrapText="1"/>
    </xf>
    <xf numFmtId="0" fontId="40" fillId="0" borderId="0" xfId="0" applyFont="1" applyFill="1" applyBorder="1" applyAlignment="1">
      <alignment horizontal="right" vertical="center"/>
    </xf>
    <xf numFmtId="0" fontId="40" fillId="0" borderId="0" xfId="0" applyFont="1" applyFill="1" applyBorder="1" applyAlignment="1">
      <alignment horizontal="right" vertical="center" wrapText="1"/>
    </xf>
    <xf numFmtId="0" fontId="39" fillId="0" borderId="1" xfId="0" applyFont="1" applyFill="1" applyBorder="1" applyAlignment="1">
      <alignment vertical="center"/>
    </xf>
    <xf numFmtId="0" fontId="40" fillId="0" borderId="1" xfId="0" applyFont="1" applyFill="1" applyBorder="1" applyAlignment="1">
      <alignment horizontal="center" vertical="center" wrapText="1"/>
    </xf>
    <xf numFmtId="4" fontId="40" fillId="0" borderId="1" xfId="0" applyNumberFormat="1" applyFont="1" applyFill="1" applyBorder="1" applyAlignment="1">
      <alignment horizontal="right" vertical="center" wrapText="1"/>
    </xf>
    <xf numFmtId="184" fontId="40" fillId="0" borderId="1" xfId="0" applyNumberFormat="1" applyFont="1" applyFill="1" applyBorder="1" applyAlignment="1">
      <alignment horizontal="right" vertical="center" wrapText="1"/>
    </xf>
    <xf numFmtId="0" fontId="40" fillId="0" borderId="1" xfId="0" applyFont="1" applyFill="1" applyBorder="1" applyAlignment="1">
      <alignment horizontal="left" vertical="center"/>
    </xf>
    <xf numFmtId="0" fontId="39" fillId="0" borderId="1" xfId="0" applyFont="1" applyFill="1" applyBorder="1" applyAlignment="1">
      <alignment horizontal="lef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45" fillId="0" borderId="0"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45" fillId="0" borderId="0" xfId="0" applyFont="1" applyFill="1" applyBorder="1" applyAlignment="1">
      <alignment horizontal="right"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4" fontId="45" fillId="0" borderId="1" xfId="0" applyNumberFormat="1" applyFont="1" applyFill="1" applyBorder="1" applyAlignment="1">
      <alignment horizontal="right" vertical="center" wrapText="1"/>
    </xf>
    <xf numFmtId="0" fontId="45" fillId="0" borderId="1" xfId="0" applyFont="1" applyFill="1" applyBorder="1" applyAlignment="1">
      <alignment horizontal="left" vertical="center" wrapText="1"/>
    </xf>
    <xf numFmtId="0" fontId="41" fillId="0" borderId="0" xfId="0" applyFont="1" applyFill="1" applyBorder="1" applyAlignment="1">
      <alignment vertical="center" wrapText="1"/>
    </xf>
    <xf numFmtId="0" fontId="45" fillId="0" borderId="0" xfId="0" applyFont="1" applyFill="1" applyBorder="1" applyAlignment="1">
      <alignment vertical="center" wrapText="1"/>
    </xf>
    <xf numFmtId="0" fontId="43" fillId="0" borderId="0" xfId="0" applyFont="1" applyFill="1" applyBorder="1" applyAlignment="1">
      <alignment vertical="center" wrapText="1"/>
    </xf>
    <xf numFmtId="4" fontId="40" fillId="0" borderId="1" xfId="0" applyNumberFormat="1" applyFont="1" applyFill="1" applyBorder="1" applyAlignment="1">
      <alignment vertical="center" wrapText="1"/>
    </xf>
    <xf numFmtId="0" fontId="43" fillId="0" borderId="0" xfId="0" applyFont="1" applyFill="1" applyBorder="1" applyAlignment="1">
      <alignment horizontal="left" vertical="center" wrapText="1"/>
    </xf>
    <xf numFmtId="0" fontId="25" fillId="0" borderId="0" xfId="0" applyFont="1" applyFill="1" applyBorder="1" applyAlignment="1">
      <alignment vertical="center"/>
    </xf>
    <xf numFmtId="0" fontId="46" fillId="0" borderId="0" xfId="0" applyFont="1" applyFill="1" applyBorder="1" applyAlignment="1">
      <alignment vertical="center"/>
    </xf>
    <xf numFmtId="0" fontId="5" fillId="0" borderId="1" xfId="0" applyFont="1" applyFill="1" applyBorder="1" applyAlignment="1">
      <alignment horizontal="center" vertical="center" wrapText="1"/>
    </xf>
    <xf numFmtId="0" fontId="27" fillId="0" borderId="1" xfId="0" applyFont="1" applyFill="1" applyBorder="1" applyAlignment="1">
      <alignment vertical="center" wrapText="1"/>
    </xf>
    <xf numFmtId="4" fontId="27" fillId="0" borderId="1" xfId="0" applyNumberFormat="1" applyFont="1" applyFill="1" applyBorder="1" applyAlignment="1">
      <alignment vertical="center" wrapText="1"/>
    </xf>
    <xf numFmtId="0" fontId="27"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7" fillId="0" borderId="0" xfId="0" applyFont="1" applyFill="1" applyAlignment="1">
      <alignment horizontal="center" vertical="center"/>
    </xf>
    <xf numFmtId="0" fontId="17" fillId="0" borderId="0" xfId="0" applyFont="1" applyFill="1" applyAlignment="1">
      <alignment vertical="center"/>
    </xf>
    <xf numFmtId="0" fontId="30" fillId="0" borderId="0" xfId="0" applyFont="1" applyFill="1" applyAlignment="1">
      <alignment horizontal="center" vertical="center"/>
    </xf>
    <xf numFmtId="0" fontId="62" fillId="0" borderId="0" xfId="0" applyFont="1" applyFill="1" applyAlignment="1">
      <alignment horizontal="center" vertical="center"/>
    </xf>
    <xf numFmtId="0" fontId="0" fillId="0" borderId="0" xfId="0" applyAlignment="1">
      <alignment vertical="center"/>
    </xf>
    <xf numFmtId="0" fontId="17" fillId="0" borderId="7" xfId="0" applyFont="1" applyFill="1" applyBorder="1" applyAlignment="1">
      <alignment horizontal="right" vertic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2" fillId="0" borderId="1" xfId="0" applyFont="1" applyFill="1" applyBorder="1" applyAlignment="1">
      <alignment vertical="center"/>
    </xf>
    <xf numFmtId="180" fontId="33" fillId="0" borderId="1" xfId="0" applyNumberFormat="1" applyFont="1" applyFill="1" applyBorder="1" applyAlignment="1">
      <alignment vertical="center"/>
    </xf>
    <xf numFmtId="180" fontId="0" fillId="0" borderId="1" xfId="0" applyNumberFormat="1" applyBorder="1" applyAlignment="1">
      <alignment vertical="center"/>
    </xf>
    <xf numFmtId="180" fontId="17" fillId="0" borderId="1" xfId="0" applyNumberFormat="1" applyFont="1" applyFill="1" applyBorder="1" applyAlignment="1">
      <alignment vertical="center"/>
    </xf>
    <xf numFmtId="180" fontId="0" fillId="0" borderId="1" xfId="0" applyNumberFormat="1" applyFont="1" applyFill="1" applyBorder="1" applyAlignment="1">
      <alignment vertical="center"/>
    </xf>
    <xf numFmtId="180" fontId="0" fillId="0" borderId="0" xfId="0" applyNumberFormat="1" applyFont="1" applyFill="1" applyBorder="1" applyAlignment="1">
      <alignment vertical="center"/>
    </xf>
    <xf numFmtId="0" fontId="12" fillId="0" borderId="1" xfId="0" applyNumberFormat="1" applyFont="1" applyFill="1" applyBorder="1" applyAlignment="1">
      <alignment vertical="center"/>
    </xf>
    <xf numFmtId="0" fontId="0" fillId="0" borderId="0" xfId="0" applyFill="1" applyAlignment="1">
      <alignment vertical="center"/>
    </xf>
    <xf numFmtId="0" fontId="63" fillId="0" borderId="0" xfId="6539" applyFont="1" applyFill="1" applyAlignment="1">
      <alignment horizontal="center" vertical="center" shrinkToFit="1"/>
    </xf>
    <xf numFmtId="0" fontId="22" fillId="0" borderId="0" xfId="6539" applyFont="1" applyFill="1" applyAlignment="1">
      <alignment horizontal="center" vertical="center" shrinkToFit="1"/>
    </xf>
    <xf numFmtId="0" fontId="25" fillId="0" borderId="0" xfId="6539" applyFont="1" applyFill="1" applyBorder="1" applyAlignment="1">
      <alignment horizontal="left" vertical="center" wrapText="1"/>
    </xf>
    <xf numFmtId="0" fontId="25" fillId="0" borderId="0" xfId="0" applyFont="1" applyFill="1" applyAlignment="1">
      <alignment horizontal="right"/>
    </xf>
    <xf numFmtId="49" fontId="5" fillId="0" borderId="1" xfId="0" applyNumberFormat="1" applyFont="1" applyFill="1" applyBorder="1" applyAlignment="1" applyProtection="1">
      <alignment vertical="center" wrapText="1"/>
    </xf>
    <xf numFmtId="0" fontId="27" fillId="0" borderId="1" xfId="5713" applyNumberFormat="1" applyFont="1" applyFill="1" applyBorder="1" applyAlignment="1">
      <alignment horizontal="left"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left" vertical="center"/>
    </xf>
    <xf numFmtId="0" fontId="24" fillId="0" borderId="1" xfId="0" applyFont="1" applyFill="1" applyBorder="1" applyAlignment="1">
      <alignment horizontal="center" vertical="center"/>
    </xf>
    <xf numFmtId="0" fontId="2" fillId="0" borderId="0" xfId="0" applyFont="1" applyFill="1" applyAlignment="1">
      <alignment vertical="center"/>
    </xf>
    <xf numFmtId="0" fontId="64" fillId="0" borderId="0" xfId="0" applyFont="1" applyFill="1" applyAlignment="1">
      <alignment horizontal="center" vertical="center" wrapText="1"/>
    </xf>
    <xf numFmtId="0" fontId="65" fillId="0" borderId="0" xfId="0" applyFont="1" applyFill="1" applyAlignment="1">
      <alignment vertical="center" wrapText="1"/>
    </xf>
    <xf numFmtId="0" fontId="65" fillId="0" borderId="0" xfId="0" applyFont="1" applyFill="1" applyAlignment="1">
      <alignment horizontal="center" vertical="center" wrapText="1"/>
    </xf>
    <xf numFmtId="0" fontId="46" fillId="0" borderId="7" xfId="0" applyFont="1" applyFill="1" applyBorder="1" applyAlignment="1">
      <alignment horizontal="center" vertical="center" wrapText="1"/>
    </xf>
    <xf numFmtId="0" fontId="46" fillId="0" borderId="7"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0" fillId="0" borderId="1" xfId="0" applyNumberFormat="1" applyFont="1" applyFill="1" applyBorder="1" applyAlignment="1" applyProtection="1">
      <alignment horizontal="left" vertical="center"/>
    </xf>
    <xf numFmtId="3" fontId="6" fillId="0" borderId="1" xfId="0" applyNumberFormat="1" applyFont="1" applyFill="1" applyBorder="1" applyAlignment="1" applyProtection="1">
      <alignment horizontal="right" vertical="center"/>
    </xf>
    <xf numFmtId="3" fontId="6" fillId="0" borderId="1" xfId="0" applyNumberFormat="1" applyFont="1" applyFill="1" applyBorder="1" applyAlignment="1">
      <alignment vertical="center"/>
    </xf>
    <xf numFmtId="0" fontId="19" fillId="0" borderId="1" xfId="0" applyNumberFormat="1" applyFont="1" applyFill="1" applyBorder="1" applyAlignment="1" applyProtection="1">
      <alignment horizontal="left" vertical="center"/>
    </xf>
    <xf numFmtId="3" fontId="7" fillId="0" borderId="1" xfId="0" applyNumberFormat="1" applyFont="1" applyFill="1" applyBorder="1" applyAlignment="1" applyProtection="1">
      <alignment horizontal="right" vertical="center"/>
    </xf>
    <xf numFmtId="0" fontId="20" fillId="0" borderId="1" xfId="0" applyNumberFormat="1" applyFont="1" applyFill="1" applyBorder="1" applyAlignment="1" applyProtection="1">
      <alignment vertical="center"/>
    </xf>
    <xf numFmtId="0" fontId="19" fillId="0" borderId="1" xfId="0" applyNumberFormat="1" applyFont="1" applyFill="1" applyBorder="1" applyAlignment="1" applyProtection="1">
      <alignment horizontal="center" vertical="center"/>
    </xf>
    <xf numFmtId="180" fontId="7" fillId="0" borderId="1" xfId="0" applyNumberFormat="1" applyFont="1" applyFill="1" applyBorder="1" applyAlignment="1" applyProtection="1">
      <alignment vertical="center" wrapText="1"/>
    </xf>
    <xf numFmtId="3" fontId="7" fillId="0" borderId="1" xfId="0" applyNumberFormat="1" applyFont="1" applyFill="1" applyBorder="1" applyAlignment="1">
      <alignment vertical="center" wrapText="1"/>
    </xf>
    <xf numFmtId="4" fontId="6" fillId="0" borderId="1" xfId="0" applyNumberFormat="1" applyFont="1" applyFill="1" applyBorder="1" applyAlignment="1" applyProtection="1">
      <alignment horizontal="right" vertical="center"/>
    </xf>
    <xf numFmtId="0" fontId="35" fillId="0" borderId="0" xfId="0" applyFont="1" applyFill="1" applyAlignment="1"/>
    <xf numFmtId="0" fontId="9" fillId="0" borderId="0" xfId="0" applyFont="1" applyFill="1" applyAlignment="1"/>
    <xf numFmtId="0" fontId="22" fillId="0" borderId="0" xfId="14521" applyFont="1" applyFill="1" applyAlignment="1">
      <alignment horizontal="center" vertical="center"/>
    </xf>
    <xf numFmtId="0" fontId="25" fillId="0" borderId="0" xfId="14521" applyFont="1" applyFill="1" applyAlignment="1">
      <alignment horizontal="left" vertical="center"/>
    </xf>
    <xf numFmtId="0" fontId="25" fillId="0" borderId="0" xfId="0" applyFont="1" applyFill="1" applyAlignment="1">
      <alignment vertical="center"/>
    </xf>
    <xf numFmtId="0" fontId="25" fillId="0" borderId="0" xfId="14521" applyFont="1" applyFill="1" applyAlignment="1">
      <alignment horizontal="right" vertical="center"/>
    </xf>
    <xf numFmtId="0" fontId="25" fillId="0" borderId="1" xfId="0" applyFont="1" applyFill="1" applyBorder="1" applyAlignment="1">
      <alignment horizontal="left" vertical="center" wrapText="1"/>
    </xf>
    <xf numFmtId="180" fontId="27" fillId="0" borderId="1" xfId="0" applyNumberFormat="1" applyFont="1" applyFill="1" applyBorder="1" applyAlignment="1">
      <alignment vertical="center" wrapText="1"/>
    </xf>
    <xf numFmtId="0" fontId="24" fillId="0" borderId="1" xfId="0" applyFont="1" applyFill="1" applyBorder="1" applyAlignment="1">
      <alignment horizontal="center" vertical="center" wrapText="1"/>
    </xf>
    <xf numFmtId="180" fontId="5" fillId="0" borderId="1" xfId="0" applyNumberFormat="1" applyFont="1" applyFill="1" applyBorder="1" applyAlignment="1">
      <alignment vertical="center" wrapText="1"/>
    </xf>
    <xf numFmtId="0" fontId="0" fillId="0" borderId="0" xfId="0" applyFill="1" applyAlignment="1">
      <alignment vertical="center" wrapText="1"/>
    </xf>
    <xf numFmtId="0" fontId="0" fillId="7" borderId="0" xfId="0" applyFill="1" applyAlignment="1" applyProtection="1">
      <alignment vertical="center" wrapText="1"/>
      <protection hidden="1"/>
    </xf>
    <xf numFmtId="0" fontId="0" fillId="7" borderId="0" xfId="0" applyFill="1" applyAlignment="1">
      <alignment vertical="center"/>
    </xf>
    <xf numFmtId="0" fontId="18" fillId="7" borderId="0" xfId="0" applyFont="1" applyFill="1" applyAlignment="1" applyProtection="1">
      <alignment horizontal="center" vertical="center" wrapText="1"/>
      <protection hidden="1"/>
    </xf>
    <xf numFmtId="0" fontId="66" fillId="7" borderId="0" xfId="0" applyFont="1" applyFill="1" applyAlignment="1" applyProtection="1">
      <alignment horizontal="center" vertical="center"/>
      <protection hidden="1"/>
    </xf>
    <xf numFmtId="0" fontId="67" fillId="7" borderId="0" xfId="0" applyFont="1" applyFill="1" applyAlignment="1" applyProtection="1">
      <alignment vertical="center" wrapText="1"/>
      <protection locked="0"/>
    </xf>
    <xf numFmtId="0" fontId="6" fillId="7" borderId="0" xfId="0" applyFont="1" applyFill="1" applyAlignment="1" applyProtection="1">
      <alignment vertical="center"/>
      <protection locked="0"/>
    </xf>
    <xf numFmtId="0" fontId="6" fillId="7" borderId="7" xfId="0" applyFont="1" applyFill="1" applyBorder="1" applyAlignment="1" applyProtection="1">
      <alignment horizontal="right" vertical="center"/>
      <protection locked="0"/>
    </xf>
    <xf numFmtId="0" fontId="5" fillId="7" borderId="11" xfId="0" applyFont="1" applyFill="1" applyBorder="1" applyAlignment="1" applyProtection="1">
      <alignment horizontal="center" vertical="center" wrapText="1"/>
      <protection locked="0"/>
    </xf>
    <xf numFmtId="180" fontId="2" fillId="7" borderId="1" xfId="0" applyNumberFormat="1" applyFont="1" applyFill="1" applyBorder="1" applyAlignment="1" applyProtection="1">
      <alignment horizontal="center" vertical="center" wrapText="1"/>
    </xf>
    <xf numFmtId="0" fontId="5" fillId="7" borderId="12" xfId="0" applyFont="1" applyFill="1" applyBorder="1" applyAlignment="1" applyProtection="1">
      <alignment horizontal="center" vertical="center" wrapText="1"/>
      <protection locked="0"/>
    </xf>
    <xf numFmtId="49" fontId="7" fillId="7" borderId="1" xfId="0" applyNumberFormat="1" applyFont="1" applyFill="1" applyBorder="1" applyAlignment="1" applyProtection="1">
      <alignment vertical="center" wrapText="1"/>
      <protection locked="0"/>
    </xf>
    <xf numFmtId="187" fontId="7" fillId="7" borderId="1" xfId="0" applyNumberFormat="1" applyFont="1" applyFill="1" applyBorder="1" applyAlignment="1" applyProtection="1">
      <alignment vertical="center" shrinkToFit="1"/>
      <protection locked="0" hidden="1"/>
    </xf>
    <xf numFmtId="177" fontId="7" fillId="7" borderId="1" xfId="0" applyNumberFormat="1" applyFont="1" applyFill="1" applyBorder="1" applyAlignment="1" applyProtection="1">
      <alignment vertical="center" shrinkToFit="1"/>
      <protection locked="0" hidden="1"/>
    </xf>
    <xf numFmtId="187" fontId="6" fillId="7" borderId="1" xfId="0" applyNumberFormat="1" applyFont="1" applyFill="1" applyBorder="1" applyAlignment="1" applyProtection="1">
      <alignment vertical="center" shrinkToFit="1"/>
      <protection locked="0" hidden="1"/>
    </xf>
    <xf numFmtId="177" fontId="6" fillId="7" borderId="1" xfId="0" applyNumberFormat="1" applyFont="1" applyFill="1" applyBorder="1" applyAlignment="1" applyProtection="1">
      <alignment vertical="center" shrinkToFit="1"/>
      <protection locked="0" hidden="1"/>
    </xf>
    <xf numFmtId="49" fontId="6" fillId="7" borderId="1" xfId="0" applyNumberFormat="1" applyFont="1" applyFill="1" applyBorder="1" applyAlignment="1" applyProtection="1">
      <alignment vertical="center" wrapText="1"/>
      <protection locked="0"/>
    </xf>
    <xf numFmtId="187" fontId="0" fillId="7" borderId="1" xfId="0" applyNumberFormat="1" applyFill="1" applyBorder="1" applyAlignment="1">
      <alignment vertical="center"/>
    </xf>
    <xf numFmtId="49" fontId="7" fillId="7" borderId="1" xfId="0" applyNumberFormat="1" applyFont="1" applyFill="1" applyBorder="1" applyAlignment="1" applyProtection="1">
      <alignment horizontal="left" vertical="center" wrapText="1"/>
      <protection locked="0"/>
    </xf>
    <xf numFmtId="49" fontId="6" fillId="7" borderId="1" xfId="0" applyNumberFormat="1" applyFont="1" applyFill="1" applyBorder="1" applyAlignment="1" applyProtection="1">
      <alignment horizontal="left" vertical="center" wrapText="1"/>
      <protection locked="0"/>
    </xf>
    <xf numFmtId="187" fontId="6" fillId="7" borderId="1" xfId="0" applyNumberFormat="1" applyFont="1" applyFill="1" applyBorder="1" applyAlignment="1" applyProtection="1">
      <alignment vertical="center" shrinkToFit="1"/>
      <protection locked="0"/>
    </xf>
    <xf numFmtId="187" fontId="49" fillId="7" borderId="1" xfId="0" applyNumberFormat="1" applyFont="1" applyFill="1" applyBorder="1" applyAlignment="1" applyProtection="1">
      <alignment vertical="center" shrinkToFit="1"/>
      <protection locked="0" hidden="1"/>
    </xf>
    <xf numFmtId="49" fontId="8" fillId="7" borderId="1" xfId="0" applyNumberFormat="1" applyFont="1" applyFill="1" applyBorder="1" applyAlignment="1" applyProtection="1">
      <alignment horizontal="center" vertical="center" wrapText="1"/>
      <protection locked="0"/>
    </xf>
    <xf numFmtId="49" fontId="7" fillId="7" borderId="1" xfId="0" applyNumberFormat="1" applyFont="1" applyFill="1" applyBorder="1" applyAlignment="1" applyProtection="1">
      <alignment vertical="center" wrapText="1"/>
      <protection hidden="1"/>
    </xf>
    <xf numFmtId="49" fontId="6" fillId="7" borderId="1" xfId="0" applyNumberFormat="1" applyFont="1" applyFill="1" applyBorder="1" applyAlignment="1" applyProtection="1">
      <alignment vertical="center" wrapText="1"/>
      <protection hidden="1"/>
    </xf>
    <xf numFmtId="187" fontId="6" fillId="7" borderId="2" xfId="0" applyNumberFormat="1" applyFont="1" applyFill="1" applyBorder="1" applyAlignment="1" applyProtection="1">
      <alignment vertical="center" shrinkToFit="1"/>
      <protection locked="0" hidden="1"/>
    </xf>
    <xf numFmtId="187" fontId="50" fillId="7" borderId="3" xfId="0" applyNumberFormat="1" applyFont="1" applyFill="1" applyBorder="1" applyAlignment="1" applyProtection="1">
      <alignment vertical="center" shrinkToFit="1"/>
      <protection locked="0" hidden="1"/>
    </xf>
    <xf numFmtId="0" fontId="0" fillId="0" borderId="0" xfId="0" applyFill="1" applyAlignment="1" applyProtection="1">
      <alignment vertical="center"/>
      <protection locked="0"/>
    </xf>
    <xf numFmtId="0" fontId="16" fillId="0" borderId="0" xfId="0" applyFont="1" applyFill="1" applyAlignment="1" applyProtection="1">
      <alignment vertical="center"/>
      <protection locked="0"/>
    </xf>
    <xf numFmtId="0" fontId="18"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67" fillId="0" borderId="0" xfId="0" applyFont="1" applyFill="1" applyAlignment="1" applyProtection="1">
      <alignment vertical="center"/>
      <protection hidden="1"/>
    </xf>
    <xf numFmtId="0" fontId="68" fillId="0" borderId="0" xfId="0" applyFont="1" applyFill="1" applyAlignment="1" applyProtection="1">
      <alignment vertical="center"/>
      <protection locked="0"/>
    </xf>
    <xf numFmtId="0" fontId="6" fillId="0" borderId="7" xfId="0" applyFont="1" applyFill="1" applyBorder="1" applyAlignment="1" applyProtection="1">
      <alignment horizontal="right" vertical="center"/>
      <protection locked="0"/>
    </xf>
    <xf numFmtId="0" fontId="5" fillId="0" borderId="13" xfId="0" applyFont="1" applyFill="1" applyBorder="1" applyAlignment="1" applyProtection="1">
      <alignment vertical="center"/>
      <protection locked="0"/>
    </xf>
    <xf numFmtId="0" fontId="5" fillId="0" borderId="3" xfId="0" applyFont="1" applyFill="1" applyBorder="1" applyAlignment="1" applyProtection="1">
      <alignment vertical="center"/>
    </xf>
    <xf numFmtId="0" fontId="5" fillId="0" borderId="3" xfId="0" applyFont="1" applyFill="1" applyBorder="1" applyAlignment="1" applyProtection="1">
      <alignment vertical="center"/>
      <protection locked="0"/>
    </xf>
    <xf numFmtId="0" fontId="5" fillId="0" borderId="2" xfId="0" applyFont="1" applyFill="1" applyBorder="1" applyAlignment="1" applyProtection="1">
      <alignment horizontal="center" vertical="center"/>
      <protection locked="0"/>
    </xf>
    <xf numFmtId="180" fontId="2" fillId="0"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left" vertical="center"/>
      <protection locked="0"/>
    </xf>
    <xf numFmtId="180" fontId="0" fillId="0" borderId="1" xfId="0" applyNumberFormat="1" applyFont="1" applyFill="1" applyBorder="1" applyAlignment="1" applyProtection="1">
      <alignment vertical="center" shrinkToFit="1"/>
      <protection locked="0" hidden="1"/>
    </xf>
    <xf numFmtId="180" fontId="0" fillId="0" borderId="1" xfId="0" applyNumberFormat="1" applyFont="1" applyFill="1" applyBorder="1" applyAlignment="1" applyProtection="1">
      <alignment vertical="center" shrinkToFit="1"/>
      <protection locked="0"/>
    </xf>
    <xf numFmtId="49" fontId="6" fillId="0" borderId="1" xfId="0" applyNumberFormat="1" applyFont="1" applyFill="1" applyBorder="1" applyAlignment="1" applyProtection="1">
      <alignment horizontal="left" vertical="center"/>
      <protection locked="0"/>
    </xf>
    <xf numFmtId="49" fontId="6" fillId="0" borderId="1" xfId="0" applyNumberFormat="1" applyFont="1" applyFill="1" applyBorder="1" applyAlignment="1" applyProtection="1">
      <alignment vertical="center"/>
      <protection locked="0"/>
    </xf>
    <xf numFmtId="49" fontId="8" fillId="0" borderId="1" xfId="0" applyNumberFormat="1" applyFont="1" applyFill="1" applyBorder="1" applyAlignment="1" applyProtection="1">
      <alignment horizontal="center" vertical="center"/>
      <protection locked="0"/>
    </xf>
    <xf numFmtId="180" fontId="2" fillId="0" borderId="1" xfId="0" applyNumberFormat="1" applyFont="1" applyFill="1" applyBorder="1" applyAlignment="1" applyProtection="1">
      <alignment vertical="center" shrinkToFit="1"/>
      <protection locked="0" hidden="1"/>
    </xf>
    <xf numFmtId="49" fontId="7" fillId="0" borderId="1" xfId="0" applyNumberFormat="1" applyFont="1" applyFill="1" applyBorder="1" applyAlignment="1" applyProtection="1">
      <alignment vertical="center"/>
      <protection locked="0"/>
    </xf>
    <xf numFmtId="49" fontId="7" fillId="0" borderId="1" xfId="0" applyNumberFormat="1" applyFont="1" applyFill="1" applyBorder="1" applyAlignment="1" applyProtection="1">
      <alignment vertical="center"/>
      <protection hidden="1"/>
    </xf>
    <xf numFmtId="180" fontId="0" fillId="0" borderId="2" xfId="0" applyNumberFormat="1" applyFont="1" applyFill="1" applyBorder="1" applyAlignment="1" applyProtection="1">
      <alignment vertical="center" shrinkToFit="1"/>
      <protection locked="0" hidden="1"/>
    </xf>
    <xf numFmtId="180" fontId="2" fillId="0" borderId="3" xfId="0" applyNumberFormat="1" applyFont="1" applyFill="1" applyBorder="1" applyAlignment="1" applyProtection="1">
      <alignment vertical="center" shrinkToFit="1"/>
      <protection locked="0" hidden="1"/>
    </xf>
    <xf numFmtId="188" fontId="9" fillId="0" borderId="0" xfId="0" applyNumberFormat="1" applyFont="1" applyFill="1" applyBorder="1" applyAlignment="1" applyProtection="1">
      <alignment vertical="center" wrapText="1"/>
    </xf>
    <xf numFmtId="188" fontId="9" fillId="0" borderId="0" xfId="0" applyNumberFormat="1" applyFont="1" applyFill="1" applyBorder="1" applyAlignment="1" applyProtection="1">
      <alignment vertical="center"/>
    </xf>
    <xf numFmtId="0" fontId="57" fillId="0" borderId="0" xfId="0" applyFont="1" applyFill="1" applyBorder="1" applyAlignment="1" applyProtection="1">
      <alignment vertical="center"/>
      <protection locked="0"/>
    </xf>
    <xf numFmtId="0" fontId="0" fillId="0" borderId="0" xfId="0" applyFill="1" applyAlignment="1" applyProtection="1">
      <alignment horizontal="left" vertical="center"/>
      <protection hidden="1"/>
    </xf>
    <xf numFmtId="0" fontId="69" fillId="0" borderId="0"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70" fillId="0" borderId="1" xfId="0" applyFont="1" applyFill="1" applyBorder="1" applyAlignment="1" applyProtection="1">
      <alignment horizontal="center" vertical="center" wrapText="1"/>
    </xf>
    <xf numFmtId="0" fontId="70" fillId="0" borderId="20" xfId="0" applyFont="1" applyFill="1" applyBorder="1" applyAlignment="1" applyProtection="1">
      <alignment horizontal="center" vertical="center" wrapText="1"/>
    </xf>
    <xf numFmtId="49" fontId="46" fillId="0" borderId="21" xfId="0" applyNumberFormat="1" applyFont="1" applyFill="1" applyBorder="1" applyAlignment="1" applyProtection="1">
      <alignment horizontal="left" vertical="center"/>
    </xf>
    <xf numFmtId="49" fontId="46" fillId="0" borderId="22" xfId="0" applyNumberFormat="1" applyFont="1" applyFill="1" applyBorder="1" applyAlignment="1" applyProtection="1">
      <alignment horizontal="left" vertical="center" wrapText="1"/>
    </xf>
    <xf numFmtId="178" fontId="46" fillId="0" borderId="22" xfId="0" applyNumberFormat="1" applyFont="1" applyFill="1" applyBorder="1" applyAlignment="1" applyProtection="1">
      <alignment vertical="center"/>
      <protection locked="0"/>
    </xf>
    <xf numFmtId="178" fontId="46" fillId="0" borderId="14" xfId="0" applyNumberFormat="1" applyFont="1" applyFill="1" applyBorder="1" applyAlignment="1" applyProtection="1">
      <alignment vertical="center" wrapText="1" readingOrder="1"/>
      <protection locked="0"/>
    </xf>
    <xf numFmtId="49" fontId="46" fillId="0" borderId="23" xfId="0" applyNumberFormat="1" applyFont="1" applyFill="1" applyBorder="1" applyAlignment="1" applyProtection="1">
      <alignment horizontal="left" vertical="center"/>
    </xf>
    <xf numFmtId="49" fontId="46" fillId="0" borderId="24" xfId="0" applyNumberFormat="1" applyFont="1" applyFill="1" applyBorder="1" applyAlignment="1" applyProtection="1">
      <alignment horizontal="left" vertical="center" wrapText="1"/>
    </xf>
    <xf numFmtId="178" fontId="46" fillId="0" borderId="24" xfId="0" applyNumberFormat="1" applyFont="1" applyFill="1" applyBorder="1" applyAlignment="1" applyProtection="1">
      <alignment vertical="center"/>
      <protection locked="0"/>
    </xf>
    <xf numFmtId="49" fontId="46" fillId="0" borderId="1" xfId="0" applyNumberFormat="1" applyFont="1" applyFill="1" applyBorder="1" applyAlignment="1" applyProtection="1">
      <alignment horizontal="left" vertical="center"/>
    </xf>
    <xf numFmtId="49" fontId="46" fillId="0" borderId="1" xfId="0" applyNumberFormat="1" applyFont="1" applyFill="1" applyBorder="1" applyAlignment="1" applyProtection="1">
      <alignment horizontal="left" vertical="center" wrapText="1"/>
    </xf>
    <xf numFmtId="178" fontId="46" fillId="0" borderId="1" xfId="0" applyNumberFormat="1" applyFont="1" applyFill="1" applyBorder="1" applyAlignment="1" applyProtection="1">
      <alignment vertical="center"/>
      <protection locked="0"/>
    </xf>
    <xf numFmtId="178" fontId="46" fillId="0" borderId="22" xfId="0" applyNumberFormat="1" applyFont="1" applyFill="1" applyBorder="1" applyAlignment="1" applyProtection="1">
      <alignment vertical="center"/>
    </xf>
    <xf numFmtId="0" fontId="46" fillId="0" borderId="21" xfId="0" applyFont="1" applyFill="1" applyBorder="1" applyAlignment="1" applyProtection="1">
      <alignment horizontal="left" vertical="center"/>
    </xf>
    <xf numFmtId="0" fontId="71" fillId="0" borderId="21" xfId="0" applyFont="1" applyFill="1" applyBorder="1" applyAlignment="1" applyProtection="1">
      <alignment vertical="center"/>
      <protection locked="0"/>
    </xf>
    <xf numFmtId="49" fontId="72" fillId="0" borderId="22" xfId="0" applyNumberFormat="1" applyFont="1" applyFill="1" applyBorder="1" applyAlignment="1" applyProtection="1">
      <alignment horizontal="distributed" vertical="center" wrapText="1"/>
      <protection locked="0"/>
    </xf>
    <xf numFmtId="178" fontId="70" fillId="0" borderId="22" xfId="0" applyNumberFormat="1" applyFont="1" applyFill="1" applyBorder="1" applyAlignment="1" applyProtection="1">
      <alignment vertical="center"/>
      <protection locked="0"/>
    </xf>
    <xf numFmtId="0" fontId="9" fillId="0" borderId="0" xfId="0" applyFont="1" applyFill="1" applyAlignment="1" applyProtection="1">
      <alignment horizontal="right" vertical="center" wrapText="1"/>
    </xf>
    <xf numFmtId="0" fontId="12" fillId="0" borderId="0" xfId="0" applyFont="1" applyFill="1" applyBorder="1" applyAlignment="1"/>
    <xf numFmtId="0" fontId="11" fillId="0" borderId="0" xfId="0" applyFont="1" applyFill="1" applyBorder="1" applyAlignment="1"/>
    <xf numFmtId="0" fontId="28"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7" xfId="0" applyFont="1" applyFill="1" applyBorder="1" applyAlignment="1">
      <alignment horizontal="center" vertical="center"/>
    </xf>
    <xf numFmtId="0" fontId="29" fillId="0" borderId="1" xfId="0" applyFont="1" applyFill="1" applyBorder="1" applyAlignment="1">
      <alignment horizontal="right" vertical="center"/>
    </xf>
    <xf numFmtId="0" fontId="29" fillId="0" borderId="1" xfId="0" applyFont="1" applyFill="1" applyBorder="1" applyAlignment="1">
      <alignment vertical="center"/>
    </xf>
    <xf numFmtId="10" fontId="29" fillId="0" borderId="1" xfId="0" applyNumberFormat="1" applyFont="1" applyFill="1" applyBorder="1" applyAlignment="1">
      <alignment vertical="center"/>
    </xf>
    <xf numFmtId="0" fontId="16" fillId="0" borderId="0" xfId="0" applyFont="1" applyFill="1" applyBorder="1" applyAlignment="1">
      <alignment horizontal="left" vertical="top" wrapText="1"/>
    </xf>
    <xf numFmtId="0" fontId="74" fillId="0" borderId="0" xfId="7889" applyFont="1" applyFill="1" applyAlignment="1"/>
    <xf numFmtId="0" fontId="5" fillId="0" borderId="1" xfId="0" applyFont="1" applyFill="1" applyBorder="1" applyAlignment="1">
      <alignment horizontal="left" vertical="center"/>
    </xf>
    <xf numFmtId="180" fontId="25" fillId="0" borderId="14" xfId="0" applyNumberFormat="1" applyFont="1" applyFill="1" applyBorder="1" applyAlignment="1">
      <alignment horizontal="right" vertical="center" wrapText="1"/>
    </xf>
    <xf numFmtId="180" fontId="24" fillId="0" borderId="14" xfId="0" applyNumberFormat="1" applyFont="1" applyFill="1" applyBorder="1" applyAlignment="1">
      <alignment horizontal="right" vertical="center" wrapText="1"/>
    </xf>
    <xf numFmtId="0" fontId="75" fillId="0" borderId="0" xfId="14521" applyFont="1" applyAlignment="1">
      <alignment horizontal="center" vertical="center"/>
    </xf>
    <xf numFmtId="0" fontId="76" fillId="0" borderId="0" xfId="14521" applyFont="1" applyAlignment="1">
      <alignment horizontal="center" vertical="center"/>
    </xf>
    <xf numFmtId="0" fontId="25" fillId="0" borderId="0" xfId="14521" applyFont="1" applyFill="1" applyAlignment="1">
      <alignment horizontal="left"/>
    </xf>
    <xf numFmtId="185" fontId="5" fillId="0" borderId="1" xfId="14520" applyNumberFormat="1" applyFont="1" applyBorder="1" applyAlignment="1">
      <alignment horizontal="center" vertical="center" wrapText="1"/>
    </xf>
    <xf numFmtId="183" fontId="77" fillId="0" borderId="1" xfId="0" applyNumberFormat="1" applyFont="1" applyFill="1" applyBorder="1" applyAlignment="1">
      <alignment vertical="center" wrapText="1"/>
    </xf>
    <xf numFmtId="180" fontId="5" fillId="0" borderId="1" xfId="37" applyNumberFormat="1" applyFont="1" applyFill="1" applyBorder="1" applyAlignment="1">
      <alignment horizontal="right" vertical="center" wrapText="1"/>
    </xf>
    <xf numFmtId="183" fontId="5" fillId="0" borderId="1" xfId="7910" applyNumberFormat="1" applyFont="1" applyFill="1" applyBorder="1" applyAlignment="1">
      <alignment horizontal="center" vertical="center"/>
    </xf>
    <xf numFmtId="180" fontId="27" fillId="0" borderId="1" xfId="37" applyNumberFormat="1" applyFont="1" applyFill="1" applyBorder="1" applyAlignment="1">
      <alignment horizontal="right" vertical="center" wrapText="1"/>
    </xf>
    <xf numFmtId="0" fontId="51" fillId="0" borderId="0" xfId="0" applyFont="1" applyFill="1" applyAlignment="1"/>
    <xf numFmtId="0" fontId="46" fillId="0" borderId="0" xfId="0" applyFont="1" applyFill="1" applyAlignment="1"/>
    <xf numFmtId="0" fontId="78" fillId="0" borderId="0" xfId="0" applyFont="1" applyAlignment="1" applyProtection="1">
      <alignment vertical="center" wrapText="1"/>
      <protection locked="0"/>
    </xf>
    <xf numFmtId="0" fontId="78" fillId="0" borderId="0" xfId="0" applyFont="1" applyAlignment="1" applyProtection="1">
      <alignment horizontal="center" vertical="center" wrapText="1"/>
      <protection locked="0"/>
    </xf>
    <xf numFmtId="0" fontId="79" fillId="0" borderId="0" xfId="0" applyFont="1" applyAlignment="1" applyProtection="1">
      <alignment horizontal="right" wrapText="1"/>
      <protection locked="0"/>
    </xf>
    <xf numFmtId="186" fontId="53" fillId="0" borderId="17" xfId="0" applyNumberFormat="1" applyFont="1" applyBorder="1" applyAlignment="1" applyProtection="1">
      <alignment horizontal="right" vertical="center" wrapText="1"/>
      <protection locked="0"/>
    </xf>
    <xf numFmtId="186" fontId="53" fillId="0" borderId="19" xfId="0" applyNumberFormat="1" applyFont="1" applyBorder="1" applyAlignment="1" applyProtection="1">
      <alignment horizontal="right" vertical="center" wrapText="1"/>
      <protection locked="0"/>
    </xf>
    <xf numFmtId="186" fontId="53" fillId="0" borderId="1" xfId="0" applyNumberFormat="1" applyFont="1" applyBorder="1" applyAlignment="1" applyProtection="1">
      <alignment horizontal="right" vertical="center" wrapText="1"/>
      <protection locked="0"/>
    </xf>
    <xf numFmtId="0" fontId="54" fillId="0" borderId="0" xfId="0" applyFont="1" applyFill="1" applyAlignment="1" applyProtection="1">
      <alignment vertical="center"/>
      <protection locked="0"/>
    </xf>
    <xf numFmtId="183" fontId="0" fillId="0" borderId="0" xfId="0" applyNumberFormat="1" applyFont="1" applyFill="1" applyAlignment="1" applyProtection="1">
      <alignment vertical="center"/>
      <protection locked="0"/>
    </xf>
    <xf numFmtId="0" fontId="0" fillId="0" borderId="0" xfId="0" applyFont="1" applyFill="1" applyAlignment="1" applyProtection="1">
      <alignment horizontal="left" vertical="center"/>
      <protection hidden="1"/>
    </xf>
    <xf numFmtId="0" fontId="0" fillId="7" borderId="0" xfId="0" applyFont="1" applyFill="1" applyAlignment="1" applyProtection="1">
      <alignment vertical="center"/>
      <protection locked="0"/>
    </xf>
    <xf numFmtId="183" fontId="0" fillId="7" borderId="0" xfId="0" applyNumberFormat="1" applyFont="1" applyFill="1" applyAlignment="1" applyProtection="1">
      <alignment vertical="center"/>
      <protection locked="0"/>
    </xf>
    <xf numFmtId="0" fontId="0" fillId="7" borderId="0" xfId="0" applyFont="1" applyFill="1" applyAlignment="1" applyProtection="1">
      <alignment horizontal="right" vertical="center"/>
      <protection locked="0"/>
    </xf>
    <xf numFmtId="0" fontId="18" fillId="0" borderId="0" xfId="0" applyFont="1" applyFill="1" applyAlignment="1" applyProtection="1">
      <alignment horizontal="center" vertical="center" wrapText="1"/>
      <protection hidden="1"/>
    </xf>
    <xf numFmtId="0" fontId="0" fillId="0" borderId="0" xfId="0" applyFont="1" applyFill="1" applyAlignment="1" applyProtection="1">
      <alignment vertical="center"/>
      <protection hidden="1"/>
    </xf>
    <xf numFmtId="0" fontId="2" fillId="0" borderId="2" xfId="0" applyFont="1" applyFill="1" applyBorder="1" applyAlignment="1" applyProtection="1">
      <alignment horizontal="center" vertical="center"/>
      <protection locked="0"/>
    </xf>
    <xf numFmtId="180" fontId="2" fillId="7" borderId="11" xfId="0" applyNumberFormat="1" applyFont="1" applyFill="1" applyBorder="1" applyAlignment="1" applyProtection="1">
      <alignment horizontal="center" vertical="center" wrapText="1"/>
    </xf>
    <xf numFmtId="183" fontId="2" fillId="7" borderId="11" xfId="0" applyNumberFormat="1" applyFont="1" applyFill="1" applyBorder="1" applyAlignment="1" applyProtection="1">
      <alignment horizontal="center" vertical="center" wrapText="1"/>
    </xf>
    <xf numFmtId="0" fontId="2" fillId="0" borderId="5" xfId="0" applyFont="1" applyFill="1" applyBorder="1" applyAlignment="1" applyProtection="1">
      <alignment horizontal="center" vertical="center"/>
      <protection locked="0"/>
    </xf>
    <xf numFmtId="180" fontId="2" fillId="7" borderId="12" xfId="0" applyNumberFormat="1" applyFont="1" applyFill="1" applyBorder="1" applyAlignment="1" applyProtection="1">
      <alignment horizontal="center" vertical="center" wrapText="1"/>
    </xf>
    <xf numFmtId="183" fontId="2" fillId="7" borderId="12" xfId="0" applyNumberFormat="1" applyFont="1" applyFill="1" applyBorder="1" applyAlignment="1" applyProtection="1">
      <alignment horizontal="center" vertical="center" wrapText="1"/>
    </xf>
    <xf numFmtId="187" fontId="55" fillId="7" borderId="1" xfId="0" applyNumberFormat="1" applyFont="1" applyFill="1" applyBorder="1" applyAlignment="1" applyProtection="1">
      <alignment horizontal="right" vertical="center"/>
    </xf>
    <xf numFmtId="177" fontId="55" fillId="7" borderId="1" xfId="242" applyNumberFormat="1" applyFont="1" applyFill="1" applyBorder="1" applyAlignment="1" applyProtection="1">
      <alignment vertical="center" shrinkToFit="1"/>
      <protection hidden="1"/>
    </xf>
    <xf numFmtId="187" fontId="55" fillId="7" borderId="1" xfId="0" applyNumberFormat="1" applyFont="1" applyFill="1" applyBorder="1" applyAlignment="1" applyProtection="1">
      <alignment vertical="center" shrinkToFit="1"/>
      <protection locked="0"/>
    </xf>
    <xf numFmtId="187" fontId="55" fillId="7" borderId="1" xfId="0" applyNumberFormat="1" applyFont="1" applyFill="1" applyBorder="1" applyAlignment="1" applyProtection="1">
      <alignment vertical="center" shrinkToFit="1"/>
      <protection locked="0" hidden="1"/>
    </xf>
    <xf numFmtId="187" fontId="20" fillId="7"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left" vertical="center" wrapText="1" readingOrder="1"/>
      <protection locked="0"/>
    </xf>
    <xf numFmtId="187" fontId="55" fillId="7" borderId="1" xfId="0" applyNumberFormat="1" applyFont="1" applyFill="1" applyBorder="1" applyAlignment="1" applyProtection="1">
      <alignment vertical="center"/>
      <protection locked="0"/>
    </xf>
    <xf numFmtId="187" fontId="55" fillId="7" borderId="1" xfId="0" applyNumberFormat="1" applyFont="1" applyFill="1" applyBorder="1" applyAlignment="1" applyProtection="1">
      <alignment horizontal="right" vertical="center"/>
      <protection locked="0"/>
    </xf>
    <xf numFmtId="0" fontId="56" fillId="0" borderId="1" xfId="0" applyFont="1" applyFill="1" applyBorder="1" applyAlignment="1">
      <alignment horizontal="left" vertical="center"/>
    </xf>
    <xf numFmtId="0" fontId="57" fillId="0" borderId="1" xfId="0" applyFont="1" applyFill="1" applyBorder="1" applyAlignment="1">
      <alignment horizontal="left" vertical="center"/>
    </xf>
    <xf numFmtId="0" fontId="7" fillId="0" borderId="1" xfId="0" applyNumberFormat="1" applyFont="1" applyFill="1" applyBorder="1" applyAlignment="1" applyProtection="1">
      <alignment horizontal="left" vertical="center" wrapText="1" readingOrder="1"/>
      <protection locked="0"/>
    </xf>
    <xf numFmtId="187" fontId="58" fillId="7" borderId="1" xfId="0" applyNumberFormat="1" applyFont="1" applyFill="1" applyBorder="1" applyAlignment="1" applyProtection="1">
      <alignment horizontal="right" vertical="center"/>
    </xf>
    <xf numFmtId="187" fontId="58" fillId="7" borderId="1" xfId="0" applyNumberFormat="1" applyFont="1" applyFill="1" applyBorder="1" applyAlignment="1" applyProtection="1">
      <alignment vertical="center" shrinkToFit="1"/>
      <protection locked="0"/>
    </xf>
    <xf numFmtId="187" fontId="58" fillId="7" borderId="1" xfId="0" applyNumberFormat="1" applyFont="1" applyFill="1" applyBorder="1" applyAlignment="1" applyProtection="1">
      <alignment vertical="center" shrinkToFit="1"/>
      <protection locked="0" hidden="1"/>
    </xf>
    <xf numFmtId="0" fontId="7" fillId="0" borderId="1" xfId="0" applyNumberFormat="1" applyFont="1" applyFill="1" applyBorder="1" applyAlignment="1" applyProtection="1">
      <alignment vertical="center"/>
      <protection locked="0"/>
    </xf>
    <xf numFmtId="49" fontId="0" fillId="0" borderId="1"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0" fontId="8" fillId="0" borderId="1" xfId="0" applyFont="1" applyFill="1" applyBorder="1" applyAlignment="1" applyProtection="1">
      <alignment horizontal="center" vertical="center"/>
      <protection locked="0"/>
    </xf>
    <xf numFmtId="187" fontId="58" fillId="7" borderId="1" xfId="0" applyNumberFormat="1" applyFont="1" applyFill="1" applyBorder="1" applyAlignment="1" applyProtection="1">
      <alignment vertical="center"/>
      <protection locked="0"/>
    </xf>
    <xf numFmtId="0" fontId="66" fillId="7" borderId="0" xfId="0" applyFont="1" applyFill="1" applyAlignment="1" applyProtection="1">
      <alignment horizontal="center" vertical="center" wrapText="1"/>
      <protection hidden="1"/>
    </xf>
    <xf numFmtId="183" fontId="66" fillId="7" borderId="0" xfId="0" applyNumberFormat="1" applyFont="1" applyFill="1" applyAlignment="1" applyProtection="1">
      <alignment horizontal="center" vertical="center" wrapText="1"/>
      <protection hidden="1"/>
    </xf>
    <xf numFmtId="0" fontId="0" fillId="7" borderId="0" xfId="0" applyFill="1" applyAlignment="1" applyProtection="1">
      <alignment vertical="center"/>
      <protection locked="0"/>
    </xf>
    <xf numFmtId="180" fontId="0" fillId="7" borderId="0" xfId="0" applyNumberFormat="1" applyFont="1" applyFill="1" applyAlignment="1" applyProtection="1">
      <alignment vertical="center"/>
      <protection locked="0"/>
    </xf>
    <xf numFmtId="0" fontId="3" fillId="7" borderId="0" xfId="0" applyFont="1" applyFill="1" applyAlignment="1" applyProtection="1">
      <alignment vertical="center"/>
      <protection hidden="1"/>
    </xf>
    <xf numFmtId="180" fontId="0" fillId="7" borderId="0" xfId="0" applyNumberFormat="1" applyFont="1" applyFill="1" applyBorder="1" applyAlignment="1" applyProtection="1">
      <alignment vertical="center"/>
      <protection locked="0"/>
    </xf>
    <xf numFmtId="180" fontId="6" fillId="7" borderId="7" xfId="0" applyNumberFormat="1" applyFont="1" applyFill="1" applyBorder="1" applyAlignment="1" applyProtection="1">
      <alignment horizontal="right" vertical="center"/>
      <protection locked="0"/>
    </xf>
    <xf numFmtId="0" fontId="2" fillId="7" borderId="2" xfId="0" applyFont="1" applyFill="1" applyBorder="1" applyAlignment="1" applyProtection="1">
      <alignment horizontal="center" vertical="center"/>
      <protection locked="0"/>
    </xf>
    <xf numFmtId="180" fontId="2" fillId="7" borderId="2" xfId="0" applyNumberFormat="1" applyFont="1" applyFill="1" applyBorder="1" applyAlignment="1" applyProtection="1">
      <alignment horizontal="center" vertical="center" wrapText="1"/>
    </xf>
    <xf numFmtId="0" fontId="2" fillId="7" borderId="5" xfId="0" applyFont="1" applyFill="1" applyBorder="1" applyAlignment="1" applyProtection="1">
      <alignment horizontal="center" vertical="center"/>
      <protection locked="0"/>
    </xf>
    <xf numFmtId="180" fontId="2" fillId="7" borderId="5" xfId="0" applyNumberFormat="1" applyFont="1" applyFill="1" applyBorder="1" applyAlignment="1" applyProtection="1">
      <alignment horizontal="center" vertical="center" wrapText="1"/>
    </xf>
    <xf numFmtId="0" fontId="6" fillId="7" borderId="1" xfId="0" applyFont="1" applyFill="1" applyBorder="1" applyAlignment="1" applyProtection="1">
      <alignment vertical="center"/>
      <protection locked="0"/>
    </xf>
    <xf numFmtId="180" fontId="7" fillId="7" borderId="1" xfId="0" applyNumberFormat="1" applyFont="1" applyFill="1" applyBorder="1" applyAlignment="1" applyProtection="1">
      <alignment vertical="center" shrinkToFit="1"/>
      <protection locked="0" hidden="1"/>
    </xf>
    <xf numFmtId="177" fontId="6" fillId="7" borderId="1" xfId="55" applyNumberFormat="1" applyFont="1" applyFill="1" applyBorder="1" applyAlignment="1" applyProtection="1">
      <alignment vertical="center" shrinkToFit="1"/>
      <protection hidden="1"/>
    </xf>
    <xf numFmtId="176" fontId="6" fillId="7" borderId="1" xfId="8810" applyNumberFormat="1" applyFont="1" applyFill="1" applyBorder="1" applyAlignment="1" applyProtection="1">
      <alignment vertical="center"/>
      <protection locked="0"/>
    </xf>
    <xf numFmtId="3" fontId="6" fillId="7" borderId="1" xfId="8810" applyNumberFormat="1" applyFont="1" applyFill="1" applyBorder="1" applyAlignment="1" applyProtection="1">
      <alignment vertical="center"/>
      <protection locked="0"/>
    </xf>
    <xf numFmtId="180" fontId="6" fillId="7" borderId="1" xfId="0" applyNumberFormat="1" applyFont="1" applyFill="1" applyBorder="1" applyAlignment="1" applyProtection="1">
      <alignment horizontal="right" vertical="center"/>
      <protection locked="0"/>
    </xf>
    <xf numFmtId="180" fontId="6" fillId="7" borderId="1" xfId="0" applyNumberFormat="1" applyFont="1" applyFill="1" applyBorder="1" applyAlignment="1" applyProtection="1">
      <alignment vertical="center" shrinkToFit="1"/>
      <protection locked="0"/>
    </xf>
    <xf numFmtId="0" fontId="8" fillId="7" borderId="1" xfId="0" applyFont="1" applyFill="1" applyBorder="1" applyAlignment="1" applyProtection="1">
      <alignment horizontal="center" vertical="center"/>
      <protection locked="0"/>
    </xf>
    <xf numFmtId="1" fontId="7" fillId="7" borderId="1" xfId="6742" applyNumberFormat="1" applyFont="1" applyFill="1" applyBorder="1" applyAlignment="1" applyProtection="1">
      <alignment vertical="center"/>
      <protection locked="0"/>
    </xf>
    <xf numFmtId="1" fontId="7" fillId="7" borderId="1" xfId="6742" applyNumberFormat="1" applyFont="1" applyFill="1" applyBorder="1" applyAlignment="1" applyProtection="1">
      <alignment horizontal="left" vertical="center"/>
      <protection locked="0"/>
    </xf>
    <xf numFmtId="1" fontId="6" fillId="7" borderId="1" xfId="6742" applyNumberFormat="1" applyFont="1" applyFill="1" applyBorder="1" applyAlignment="1" applyProtection="1">
      <alignment vertical="center"/>
      <protection locked="0"/>
    </xf>
    <xf numFmtId="176" fontId="6" fillId="7" borderId="1" xfId="0" applyNumberFormat="1" applyFont="1" applyFill="1" applyBorder="1" applyAlignment="1" applyProtection="1">
      <alignment vertical="center" shrinkToFit="1"/>
      <protection locked="0"/>
    </xf>
    <xf numFmtId="176" fontId="6" fillId="7" borderId="1" xfId="0" applyNumberFormat="1" applyFont="1" applyFill="1" applyBorder="1" applyAlignment="1" applyProtection="1">
      <alignment horizontal="right" vertical="center"/>
      <protection locked="0"/>
    </xf>
    <xf numFmtId="0" fontId="6" fillId="7" borderId="1" xfId="6742" applyNumberFormat="1" applyFont="1" applyFill="1" applyBorder="1" applyAlignment="1" applyProtection="1">
      <alignment vertical="center"/>
      <protection locked="0"/>
    </xf>
    <xf numFmtId="3" fontId="6" fillId="7" borderId="1" xfId="6742" applyNumberFormat="1" applyFont="1" applyFill="1" applyBorder="1" applyAlignment="1" applyProtection="1">
      <alignment vertical="center"/>
      <protection locked="0"/>
    </xf>
    <xf numFmtId="0" fontId="6" fillId="7" borderId="1" xfId="8807" applyFont="1" applyFill="1" applyBorder="1" applyAlignment="1" applyProtection="1">
      <alignment horizontal="left" vertical="center"/>
      <protection locked="0"/>
    </xf>
    <xf numFmtId="3" fontId="7" fillId="7" borderId="1" xfId="6742" applyNumberFormat="1" applyFont="1" applyFill="1" applyBorder="1" applyAlignment="1" applyProtection="1">
      <alignment vertical="center"/>
      <protection locked="0"/>
    </xf>
    <xf numFmtId="180" fontId="20" fillId="7" borderId="1" xfId="8807" applyNumberFormat="1" applyFont="1" applyFill="1" applyBorder="1" applyAlignment="1" applyProtection="1">
      <alignment vertical="center"/>
    </xf>
    <xf numFmtId="180" fontId="6" fillId="7" borderId="1" xfId="0" applyNumberFormat="1" applyFont="1" applyFill="1" applyBorder="1" applyAlignment="1" applyProtection="1">
      <alignment vertical="center" shrinkToFit="1"/>
      <protection locked="0" hidden="1"/>
    </xf>
    <xf numFmtId="180" fontId="7" fillId="7" borderId="1" xfId="0" applyNumberFormat="1" applyFont="1" applyFill="1" applyBorder="1" applyAlignment="1" applyProtection="1">
      <alignment vertical="center" shrinkToFit="1"/>
      <protection locked="0"/>
    </xf>
    <xf numFmtId="180" fontId="7" fillId="7" borderId="14" xfId="0" applyNumberFormat="1" applyFont="1" applyFill="1" applyBorder="1" applyAlignment="1" applyProtection="1">
      <alignment horizontal="right" vertical="center"/>
      <protection locked="0"/>
    </xf>
    <xf numFmtId="180" fontId="6" fillId="7" borderId="2" xfId="0" applyNumberFormat="1" applyFont="1" applyFill="1" applyBorder="1" applyAlignment="1" applyProtection="1">
      <alignment vertical="center" shrinkToFit="1"/>
      <protection locked="0"/>
    </xf>
    <xf numFmtId="0" fontId="8" fillId="7" borderId="1" xfId="6742" applyFont="1" applyFill="1" applyBorder="1" applyAlignment="1" applyProtection="1">
      <alignment horizontal="center" vertical="center"/>
      <protection locked="0"/>
    </xf>
    <xf numFmtId="0" fontId="0" fillId="0" borderId="0" xfId="0" applyBorder="1" applyAlignment="1">
      <alignment vertical="center"/>
    </xf>
    <xf numFmtId="187" fontId="33" fillId="0" borderId="1" xfId="0" applyNumberFormat="1" applyFont="1" applyFill="1" applyBorder="1" applyAlignment="1">
      <alignment vertical="center"/>
    </xf>
    <xf numFmtId="9" fontId="33" fillId="0" borderId="1" xfId="0" applyNumberFormat="1" applyFont="1" applyFill="1" applyBorder="1" applyAlignment="1">
      <alignment vertical="center"/>
    </xf>
    <xf numFmtId="0" fontId="17" fillId="0" borderId="0" xfId="0" applyFont="1" applyFill="1" applyBorder="1" applyAlignment="1">
      <alignment vertical="center"/>
    </xf>
    <xf numFmtId="187" fontId="17" fillId="0" borderId="1" xfId="0" applyNumberFormat="1" applyFont="1" applyFill="1" applyBorder="1" applyAlignment="1">
      <alignment vertical="center"/>
    </xf>
    <xf numFmtId="9" fontId="17" fillId="0" borderId="1" xfId="0" applyNumberFormat="1" applyFont="1" applyFill="1" applyBorder="1" applyAlignment="1">
      <alignment vertical="center"/>
    </xf>
    <xf numFmtId="187" fontId="80" fillId="0" borderId="1" xfId="0" applyNumberFormat="1"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2" fillId="0" borderId="0" xfId="0" applyFont="1" applyFill="1" applyBorder="1" applyAlignment="1">
      <alignment vertical="center"/>
    </xf>
    <xf numFmtId="180" fontId="33" fillId="0" borderId="0" xfId="0" applyNumberFormat="1" applyFont="1" applyFill="1" applyBorder="1" applyAlignment="1">
      <alignment vertical="center"/>
    </xf>
    <xf numFmtId="9" fontId="33" fillId="0" borderId="0" xfId="55" applyFont="1" applyFill="1" applyBorder="1" applyAlignment="1">
      <alignment vertical="center"/>
    </xf>
    <xf numFmtId="183" fontId="0" fillId="0" borderId="0" xfId="0" applyNumberFormat="1" applyBorder="1" applyAlignment="1">
      <alignment vertical="center"/>
    </xf>
    <xf numFmtId="9" fontId="17" fillId="0" borderId="0" xfId="55" applyFont="1" applyFill="1" applyBorder="1" applyAlignment="1">
      <alignment vertical="center"/>
    </xf>
    <xf numFmtId="180" fontId="17" fillId="0" borderId="0" xfId="0" applyNumberFormat="1" applyFont="1" applyFill="1" applyBorder="1" applyAlignment="1">
      <alignment vertical="center"/>
    </xf>
    <xf numFmtId="9" fontId="17" fillId="0" borderId="0" xfId="55" applyNumberFormat="1" applyFont="1" applyFill="1" applyBorder="1" applyAlignment="1">
      <alignment vertical="center"/>
    </xf>
    <xf numFmtId="0" fontId="32" fillId="0" borderId="0" xfId="0" applyFont="1" applyFill="1" applyBorder="1" applyAlignment="1">
      <alignment horizontal="center" vertical="center"/>
    </xf>
    <xf numFmtId="0" fontId="80" fillId="0" borderId="0" xfId="0" applyFont="1" applyFill="1" applyAlignment="1">
      <alignment horizontal="center" vertical="center"/>
    </xf>
    <xf numFmtId="0" fontId="80" fillId="0" borderId="0" xfId="0" applyFont="1" applyFill="1" applyAlignment="1">
      <alignment vertical="center"/>
    </xf>
    <xf numFmtId="0" fontId="64" fillId="0" borderId="0" xfId="0" applyFont="1" applyFill="1" applyAlignment="1">
      <alignment horizontal="center" vertical="center"/>
    </xf>
    <xf numFmtId="0" fontId="81" fillId="0" borderId="0" xfId="0" applyFont="1" applyFill="1" applyAlignment="1">
      <alignment horizontal="center" vertical="center"/>
    </xf>
    <xf numFmtId="0" fontId="80" fillId="0" borderId="7" xfId="0" applyFont="1" applyFill="1" applyBorder="1" applyAlignment="1">
      <alignment horizontal="right" vertical="center"/>
    </xf>
    <xf numFmtId="0" fontId="80" fillId="0" borderId="0" xfId="0" applyFont="1" applyFill="1" applyBorder="1" applyAlignment="1">
      <alignment vertical="center"/>
    </xf>
    <xf numFmtId="0" fontId="82" fillId="0" borderId="1" xfId="0" applyFont="1" applyFill="1" applyBorder="1" applyAlignment="1">
      <alignment horizontal="center" vertical="center"/>
    </xf>
    <xf numFmtId="0" fontId="82"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2" fillId="0" borderId="0" xfId="0" applyFont="1" applyFill="1" applyBorder="1" applyAlignment="1">
      <alignment horizontal="center" vertical="center"/>
    </xf>
    <xf numFmtId="0" fontId="83" fillId="0" borderId="1" xfId="0" applyFont="1" applyFill="1" applyBorder="1" applyAlignment="1">
      <alignment vertical="center"/>
    </xf>
    <xf numFmtId="187" fontId="83" fillId="0" borderId="1" xfId="0" applyNumberFormat="1" applyFont="1" applyFill="1" applyBorder="1" applyAlignment="1">
      <alignment vertical="center"/>
    </xf>
    <xf numFmtId="9" fontId="83" fillId="0" borderId="1" xfId="55" applyFont="1" applyFill="1" applyBorder="1" applyAlignment="1">
      <alignment vertical="center"/>
    </xf>
    <xf numFmtId="10" fontId="83" fillId="0" borderId="1" xfId="0" applyNumberFormat="1" applyFont="1" applyFill="1" applyBorder="1" applyAlignment="1">
      <alignment vertical="center"/>
    </xf>
    <xf numFmtId="180" fontId="83" fillId="0" borderId="0" xfId="0" applyNumberFormat="1" applyFont="1" applyFill="1" applyBorder="1" applyAlignment="1">
      <alignment vertical="center"/>
    </xf>
    <xf numFmtId="0" fontId="80" fillId="0" borderId="1" xfId="0" applyFont="1" applyFill="1" applyBorder="1" applyAlignment="1">
      <alignment vertical="center"/>
    </xf>
    <xf numFmtId="9" fontId="80" fillId="0" borderId="1" xfId="55" applyFont="1" applyFill="1" applyBorder="1" applyAlignment="1">
      <alignment vertical="center"/>
    </xf>
    <xf numFmtId="10" fontId="80" fillId="0" borderId="1" xfId="0" applyNumberFormat="1" applyFont="1" applyFill="1" applyBorder="1" applyAlignment="1">
      <alignment vertical="center"/>
    </xf>
    <xf numFmtId="183" fontId="0" fillId="0" borderId="0" xfId="0" applyNumberFormat="1" applyFont="1" applyFill="1" applyBorder="1" applyAlignment="1">
      <alignment vertical="center"/>
    </xf>
    <xf numFmtId="0" fontId="80" fillId="0" borderId="1" xfId="0" applyFont="1" applyFill="1" applyBorder="1" applyAlignment="1">
      <alignment vertical="center" wrapText="1"/>
    </xf>
    <xf numFmtId="9" fontId="80" fillId="0" borderId="1" xfId="55" applyNumberFormat="1" applyFont="1" applyFill="1" applyBorder="1" applyAlignment="1">
      <alignment vertical="center"/>
    </xf>
    <xf numFmtId="183" fontId="80" fillId="0" borderId="0" xfId="0" applyNumberFormat="1" applyFont="1" applyFill="1" applyBorder="1" applyAlignment="1">
      <alignment vertical="center"/>
    </xf>
    <xf numFmtId="187" fontId="80" fillId="0" borderId="1" xfId="0" applyNumberFormat="1" applyFont="1" applyFill="1" applyBorder="1" applyAlignment="1">
      <alignment horizontal="right" vertical="center"/>
    </xf>
    <xf numFmtId="180" fontId="80" fillId="0" borderId="0" xfId="0" applyNumberFormat="1" applyFont="1" applyFill="1" applyBorder="1" applyAlignment="1">
      <alignment vertical="center"/>
    </xf>
    <xf numFmtId="0" fontId="80" fillId="0" borderId="1" xfId="0" applyNumberFormat="1" applyFont="1" applyFill="1" applyBorder="1" applyAlignment="1">
      <alignment vertical="center"/>
    </xf>
    <xf numFmtId="0" fontId="83" fillId="0" borderId="1" xfId="0" applyFont="1" applyFill="1" applyBorder="1" applyAlignment="1">
      <alignment horizontal="center" vertical="center"/>
    </xf>
    <xf numFmtId="0" fontId="82" fillId="0" borderId="0" xfId="0" applyFont="1" applyFill="1" applyBorder="1" applyAlignment="1">
      <alignment horizontal="center" vertical="center" wrapText="1"/>
    </xf>
    <xf numFmtId="9" fontId="83" fillId="0" borderId="0" xfId="55" applyFont="1" applyFill="1" applyBorder="1" applyAlignment="1">
      <alignment vertical="center"/>
    </xf>
    <xf numFmtId="9" fontId="80" fillId="0" borderId="0" xfId="55" applyFont="1" applyFill="1" applyBorder="1" applyAlignment="1">
      <alignment vertical="center"/>
    </xf>
    <xf numFmtId="9" fontId="80" fillId="0" borderId="0" xfId="55" applyNumberFormat="1" applyFont="1" applyFill="1" applyBorder="1" applyAlignment="1">
      <alignment vertical="center"/>
    </xf>
    <xf numFmtId="181" fontId="80" fillId="0" borderId="0" xfId="0" applyNumberFormat="1" applyFont="1" applyFill="1" applyBorder="1" applyAlignment="1">
      <alignment vertical="center"/>
    </xf>
    <xf numFmtId="181" fontId="83" fillId="0" borderId="0" xfId="0" applyNumberFormat="1" applyFont="1" applyFill="1" applyBorder="1" applyAlignment="1">
      <alignment vertical="center"/>
    </xf>
    <xf numFmtId="187" fontId="80" fillId="0" borderId="0" xfId="0" applyNumberFormat="1" applyFont="1" applyFill="1" applyAlignment="1">
      <alignment vertical="center"/>
    </xf>
    <xf numFmtId="0" fontId="83" fillId="0" borderId="0" xfId="0" applyFont="1" applyFill="1" applyBorder="1" applyAlignment="1">
      <alignment vertical="center"/>
    </xf>
    <xf numFmtId="0" fontId="83" fillId="0" borderId="0" xfId="0" applyFont="1" applyFill="1" applyBorder="1" applyAlignment="1">
      <alignment horizontal="center" vertical="center"/>
    </xf>
    <xf numFmtId="0" fontId="0" fillId="7" borderId="0" xfId="0" applyFont="1" applyFill="1" applyAlignment="1">
      <alignment vertical="center"/>
    </xf>
    <xf numFmtId="0" fontId="65" fillId="7" borderId="0" xfId="0" applyFont="1" applyFill="1" applyAlignment="1">
      <alignment horizontal="center" vertical="center" wrapText="1"/>
    </xf>
    <xf numFmtId="0" fontId="46" fillId="7" borderId="7" xfId="0" applyFont="1" applyFill="1" applyBorder="1" applyAlignment="1">
      <alignment horizontal="center" vertical="center" wrapText="1"/>
    </xf>
    <xf numFmtId="0" fontId="9" fillId="7" borderId="7" xfId="0" applyFont="1" applyFill="1" applyBorder="1" applyAlignment="1">
      <alignment horizontal="right" vertical="center" wrapText="1"/>
    </xf>
    <xf numFmtId="0" fontId="2" fillId="7" borderId="1" xfId="0" applyFont="1" applyFill="1" applyBorder="1" applyAlignment="1">
      <alignment horizontal="center" vertical="center" wrapText="1"/>
    </xf>
    <xf numFmtId="0" fontId="20" fillId="7" borderId="1" xfId="0" applyNumberFormat="1" applyFont="1" applyFill="1" applyBorder="1" applyAlignment="1" applyProtection="1">
      <alignment horizontal="left" vertical="center"/>
    </xf>
    <xf numFmtId="3" fontId="6" fillId="7" borderId="1" xfId="0" applyNumberFormat="1" applyFont="1" applyFill="1" applyBorder="1" applyAlignment="1" applyProtection="1">
      <alignment horizontal="right" vertical="center"/>
    </xf>
    <xf numFmtId="9" fontId="6" fillId="7" borderId="1" xfId="55" applyFont="1" applyFill="1" applyBorder="1" applyAlignment="1" applyProtection="1">
      <alignment horizontal="right" vertical="center"/>
    </xf>
    <xf numFmtId="3" fontId="6" fillId="7" borderId="1" xfId="0" applyNumberFormat="1" applyFont="1" applyFill="1" applyBorder="1" applyAlignment="1">
      <alignment vertical="center"/>
    </xf>
    <xf numFmtId="9" fontId="6" fillId="7" borderId="1" xfId="55" applyFont="1" applyFill="1" applyBorder="1" applyAlignment="1">
      <alignment vertical="center"/>
    </xf>
    <xf numFmtId="0" fontId="19" fillId="7" borderId="1" xfId="0" applyNumberFormat="1" applyFont="1" applyFill="1" applyBorder="1" applyAlignment="1" applyProtection="1">
      <alignment horizontal="left" vertical="center"/>
    </xf>
    <xf numFmtId="3" fontId="7" fillId="7" borderId="1" xfId="0" applyNumberFormat="1" applyFont="1" applyFill="1" applyBorder="1" applyAlignment="1" applyProtection="1">
      <alignment horizontal="right" vertical="center"/>
    </xf>
    <xf numFmtId="9" fontId="7" fillId="7" borderId="1" xfId="55" applyFont="1" applyFill="1" applyBorder="1" applyAlignment="1" applyProtection="1">
      <alignment horizontal="right" vertical="center"/>
    </xf>
    <xf numFmtId="0" fontId="20" fillId="7" borderId="1" xfId="0" applyNumberFormat="1" applyFont="1" applyFill="1" applyBorder="1" applyAlignment="1" applyProtection="1">
      <alignment vertical="center"/>
    </xf>
    <xf numFmtId="0" fontId="19" fillId="7" borderId="1" xfId="0" applyNumberFormat="1" applyFont="1" applyFill="1" applyBorder="1" applyAlignment="1" applyProtection="1">
      <alignment horizontal="center" vertical="center"/>
    </xf>
    <xf numFmtId="0" fontId="64" fillId="7" borderId="0" xfId="0" applyFont="1" applyFill="1" applyAlignment="1">
      <alignment horizontal="center" vertical="center" wrapText="1"/>
    </xf>
    <xf numFmtId="0" fontId="65" fillId="7" borderId="0" xfId="0" applyFont="1" applyFill="1" applyAlignment="1">
      <alignment vertical="center" wrapText="1"/>
    </xf>
    <xf numFmtId="0" fontId="9" fillId="7" borderId="7" xfId="0" applyFont="1" applyFill="1" applyBorder="1" applyAlignment="1">
      <alignment horizontal="center" vertical="center" wrapText="1"/>
    </xf>
    <xf numFmtId="9" fontId="7" fillId="7" borderId="1" xfId="0" applyNumberFormat="1" applyFont="1" applyFill="1" applyBorder="1" applyAlignment="1" applyProtection="1">
      <alignment horizontal="right" vertical="center"/>
    </xf>
    <xf numFmtId="3" fontId="7" fillId="7" borderId="1" xfId="0" applyNumberFormat="1" applyFont="1" applyFill="1" applyBorder="1" applyAlignment="1">
      <alignment vertical="center" wrapText="1"/>
    </xf>
    <xf numFmtId="9" fontId="6" fillId="7" borderId="1" xfId="0" applyNumberFormat="1" applyFont="1" applyFill="1" applyBorder="1" applyAlignment="1" applyProtection="1">
      <alignment horizontal="right" vertical="center"/>
    </xf>
    <xf numFmtId="0" fontId="0" fillId="7" borderId="0" xfId="0" applyFont="1" applyFill="1" applyAlignment="1" applyProtection="1">
      <alignment vertical="center" wrapText="1"/>
      <protection hidden="1"/>
    </xf>
    <xf numFmtId="0" fontId="84" fillId="7" borderId="0" xfId="0" applyFont="1" applyFill="1" applyAlignment="1" applyProtection="1">
      <alignment vertical="center" wrapText="1"/>
      <protection locked="0"/>
    </xf>
    <xf numFmtId="0" fontId="6" fillId="7" borderId="7"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183" fontId="7" fillId="7" borderId="1" xfId="0" applyNumberFormat="1" applyFont="1" applyFill="1" applyBorder="1" applyAlignment="1" applyProtection="1">
      <alignment vertical="center" shrinkToFit="1"/>
      <protection locked="0" hidden="1"/>
    </xf>
    <xf numFmtId="183" fontId="6" fillId="7" borderId="1" xfId="0" applyNumberFormat="1" applyFont="1" applyFill="1" applyBorder="1" applyAlignment="1" applyProtection="1">
      <alignment vertical="center" shrinkToFit="1"/>
      <protection locked="0" hidden="1"/>
    </xf>
    <xf numFmtId="177" fontId="6" fillId="7" borderId="1" xfId="0" applyNumberFormat="1" applyFont="1" applyFill="1" applyBorder="1" applyAlignment="1" applyProtection="1">
      <alignment vertical="center" shrinkToFit="1"/>
      <protection locked="0"/>
    </xf>
    <xf numFmtId="177" fontId="7" fillId="7" borderId="1" xfId="0" applyNumberFormat="1" applyFont="1" applyFill="1" applyBorder="1" applyAlignment="1" applyProtection="1">
      <alignment vertical="center" shrinkToFit="1"/>
      <protection locked="0"/>
    </xf>
    <xf numFmtId="177" fontId="49" fillId="7" borderId="1" xfId="0" applyNumberFormat="1" applyFont="1" applyFill="1" applyBorder="1" applyAlignment="1" applyProtection="1">
      <alignment vertical="center" shrinkToFit="1"/>
      <protection locked="0" hidden="1"/>
    </xf>
    <xf numFmtId="187" fontId="7" fillId="7" borderId="1" xfId="0" applyNumberFormat="1" applyFont="1" applyFill="1" applyBorder="1" applyAlignment="1" applyProtection="1">
      <alignment vertical="center" shrinkToFit="1"/>
      <protection locked="0"/>
    </xf>
    <xf numFmtId="0" fontId="7" fillId="7" borderId="3" xfId="0" applyNumberFormat="1" applyFont="1" applyFill="1" applyBorder="1" applyAlignment="1" applyProtection="1">
      <alignment vertical="center"/>
    </xf>
    <xf numFmtId="187" fontId="7" fillId="7" borderId="2" xfId="0" applyNumberFormat="1" applyFont="1" applyFill="1" applyBorder="1" applyAlignment="1" applyProtection="1">
      <alignment vertical="center" shrinkToFit="1"/>
      <protection locked="0" hidden="1"/>
    </xf>
    <xf numFmtId="177" fontId="7" fillId="7" borderId="2" xfId="0" applyNumberFormat="1" applyFont="1" applyFill="1" applyBorder="1" applyAlignment="1" applyProtection="1">
      <alignment vertical="center" shrinkToFit="1"/>
      <protection locked="0" hidden="1"/>
    </xf>
    <xf numFmtId="0" fontId="6" fillId="7" borderId="3" xfId="0" applyNumberFormat="1" applyFont="1" applyFill="1" applyBorder="1" applyAlignment="1" applyProtection="1">
      <alignment vertical="center"/>
    </xf>
    <xf numFmtId="177" fontId="6" fillId="7" borderId="2" xfId="0" applyNumberFormat="1" applyFont="1" applyFill="1" applyBorder="1" applyAlignment="1" applyProtection="1">
      <alignment vertical="center" shrinkToFit="1"/>
      <protection locked="0" hidden="1"/>
    </xf>
    <xf numFmtId="49" fontId="7" fillId="7" borderId="1" xfId="0" applyNumberFormat="1" applyFont="1" applyFill="1" applyBorder="1" applyAlignment="1" applyProtection="1">
      <alignment horizontal="center" vertical="center" wrapText="1"/>
      <protection locked="0"/>
    </xf>
    <xf numFmtId="187" fontId="7" fillId="7" borderId="3" xfId="0" applyNumberFormat="1" applyFont="1" applyFill="1" applyBorder="1" applyAlignment="1" applyProtection="1">
      <alignment vertical="center" shrinkToFit="1"/>
      <protection locked="0" hidden="1"/>
    </xf>
    <xf numFmtId="177" fontId="7" fillId="7" borderId="3" xfId="0" applyNumberFormat="1" applyFont="1" applyFill="1" applyBorder="1" applyAlignment="1" applyProtection="1">
      <alignment vertical="center" shrinkToFit="1"/>
      <protection locked="0" hidden="1"/>
    </xf>
    <xf numFmtId="0" fontId="0" fillId="0" borderId="0" xfId="0" applyFont="1" applyFill="1" applyAlignment="1">
      <alignment vertical="center" wrapText="1"/>
    </xf>
    <xf numFmtId="0" fontId="0" fillId="0" borderId="0" xfId="0" applyFont="1" applyFill="1" applyAlignment="1">
      <alignment vertical="center"/>
    </xf>
    <xf numFmtId="0" fontId="84" fillId="0" borderId="0" xfId="0" applyFont="1" applyFill="1" applyAlignment="1" applyProtection="1">
      <alignment vertical="center"/>
      <protection hidden="1"/>
    </xf>
    <xf numFmtId="0" fontId="85" fillId="0" borderId="0" xfId="0" applyFont="1" applyFill="1" applyAlignment="1" applyProtection="1">
      <alignment vertical="center"/>
      <protection locked="0"/>
    </xf>
    <xf numFmtId="180" fontId="2" fillId="0" borderId="2" xfId="0" applyNumberFormat="1" applyFont="1" applyFill="1" applyBorder="1" applyAlignment="1" applyProtection="1">
      <alignment horizontal="center" vertical="center" wrapText="1"/>
    </xf>
    <xf numFmtId="180" fontId="2" fillId="0" borderId="5" xfId="0" applyNumberFormat="1" applyFont="1" applyFill="1" applyBorder="1" applyAlignment="1" applyProtection="1">
      <alignment horizontal="center" vertical="center" wrapText="1"/>
    </xf>
    <xf numFmtId="187" fontId="0" fillId="0" borderId="1" xfId="0" applyNumberFormat="1" applyFont="1" applyFill="1" applyBorder="1" applyAlignment="1" applyProtection="1">
      <alignment vertical="center" shrinkToFit="1"/>
      <protection locked="0"/>
    </xf>
    <xf numFmtId="177" fontId="0" fillId="0" borderId="1" xfId="0" applyNumberFormat="1" applyFont="1" applyFill="1" applyBorder="1" applyAlignment="1" applyProtection="1">
      <alignment vertical="center" shrinkToFit="1"/>
      <protection locked="0"/>
    </xf>
    <xf numFmtId="187" fontId="2" fillId="0" borderId="1" xfId="0" applyNumberFormat="1" applyFont="1" applyFill="1" applyBorder="1" applyAlignment="1" applyProtection="1">
      <alignment vertical="center" shrinkToFit="1"/>
      <protection locked="0" hidden="1"/>
    </xf>
    <xf numFmtId="177" fontId="2" fillId="0" borderId="1" xfId="0" applyNumberFormat="1" applyFont="1" applyFill="1" applyBorder="1" applyAlignment="1" applyProtection="1">
      <alignment vertical="center" shrinkToFit="1"/>
      <protection locked="0"/>
    </xf>
    <xf numFmtId="177" fontId="2" fillId="0" borderId="1" xfId="1008" applyNumberFormat="1" applyFont="1" applyFill="1" applyBorder="1" applyAlignment="1" applyProtection="1">
      <alignment vertical="center" shrinkToFit="1"/>
      <protection hidden="1"/>
    </xf>
    <xf numFmtId="187" fontId="2" fillId="0" borderId="1" xfId="0" applyNumberFormat="1" applyFont="1" applyFill="1" applyBorder="1" applyAlignment="1" applyProtection="1">
      <alignment vertical="center" shrinkToFit="1"/>
      <protection locked="0"/>
    </xf>
    <xf numFmtId="187" fontId="0" fillId="0" borderId="1" xfId="0" applyNumberFormat="1" applyFont="1" applyFill="1" applyBorder="1" applyAlignment="1" applyProtection="1">
      <alignment vertical="center" shrinkToFit="1"/>
      <protection locked="0" hidden="1"/>
    </xf>
    <xf numFmtId="187" fontId="2" fillId="0" borderId="1" xfId="0" applyNumberFormat="1" applyFont="1" applyFill="1" applyBorder="1" applyAlignment="1">
      <alignment vertical="center"/>
    </xf>
    <xf numFmtId="187" fontId="2" fillId="0" borderId="2" xfId="0" applyNumberFormat="1" applyFont="1" applyFill="1" applyBorder="1" applyAlignment="1" applyProtection="1">
      <alignment vertical="center" shrinkToFit="1"/>
      <protection locked="0" hidden="1"/>
    </xf>
    <xf numFmtId="49" fontId="7" fillId="0" borderId="1" xfId="0" applyNumberFormat="1" applyFont="1" applyFill="1" applyBorder="1" applyAlignment="1" applyProtection="1">
      <alignment horizontal="center" vertical="center"/>
      <protection locked="0"/>
    </xf>
    <xf numFmtId="187" fontId="2" fillId="0" borderId="3" xfId="0" applyNumberFormat="1" applyFont="1" applyFill="1" applyBorder="1" applyAlignment="1" applyProtection="1">
      <alignment vertical="center" shrinkToFit="1"/>
      <protection locked="0" hidden="1"/>
    </xf>
    <xf numFmtId="0" fontId="0" fillId="0" borderId="0" xfId="0" applyFont="1" applyFill="1" applyAlignment="1" applyProtection="1">
      <alignment vertical="center" wrapText="1"/>
      <protection locked="0"/>
    </xf>
    <xf numFmtId="178" fontId="0" fillId="0" borderId="0" xfId="0" applyNumberFormat="1" applyFont="1" applyFill="1" applyAlignment="1" applyProtection="1">
      <alignment vertical="center"/>
      <protection locked="0"/>
    </xf>
    <xf numFmtId="0" fontId="0" fillId="7" borderId="0" xfId="0" applyFill="1" applyAlignment="1" applyProtection="1">
      <alignment horizontal="left" vertical="center" wrapText="1"/>
      <protection hidden="1"/>
    </xf>
    <xf numFmtId="178" fontId="0" fillId="7" borderId="0" xfId="0" applyNumberFormat="1" applyFont="1" applyFill="1" applyAlignment="1" applyProtection="1">
      <alignment vertical="center"/>
      <protection locked="0"/>
    </xf>
    <xf numFmtId="178" fontId="66" fillId="7" borderId="0" xfId="0" applyNumberFormat="1" applyFont="1" applyFill="1" applyAlignment="1" applyProtection="1">
      <alignment horizontal="center" vertical="center" wrapText="1"/>
      <protection hidden="1"/>
    </xf>
    <xf numFmtId="0" fontId="86" fillId="7" borderId="0" xfId="0" applyFont="1" applyFill="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locked="0"/>
    </xf>
    <xf numFmtId="178" fontId="2" fillId="7" borderId="1" xfId="0" applyNumberFormat="1" applyFont="1" applyFill="1" applyBorder="1" applyAlignment="1" applyProtection="1">
      <alignment horizontal="center" vertical="center" wrapText="1"/>
    </xf>
    <xf numFmtId="177" fontId="7" fillId="7" borderId="1" xfId="242" applyNumberFormat="1" applyFont="1" applyFill="1" applyBorder="1" applyAlignment="1" applyProtection="1">
      <alignment vertical="center" shrinkToFit="1"/>
      <protection hidden="1"/>
    </xf>
    <xf numFmtId="177" fontId="6" fillId="7" borderId="1" xfId="242" applyNumberFormat="1" applyFont="1" applyFill="1" applyBorder="1" applyAlignment="1" applyProtection="1">
      <alignment vertical="center" shrinkToFit="1"/>
      <protection hidden="1"/>
    </xf>
    <xf numFmtId="49" fontId="6" fillId="7" borderId="1" xfId="0" applyNumberFormat="1" applyFont="1" applyFill="1" applyBorder="1" applyAlignment="1" applyProtection="1">
      <alignment horizontal="justify" vertical="center" wrapText="1"/>
      <protection locked="0"/>
    </xf>
    <xf numFmtId="0" fontId="6" fillId="7" borderId="1" xfId="0" applyFont="1" applyFill="1" applyBorder="1" applyAlignment="1" applyProtection="1">
      <alignment vertical="center" wrapText="1"/>
      <protection locked="0"/>
    </xf>
    <xf numFmtId="187" fontId="6" fillId="7" borderId="1" xfId="0" applyNumberFormat="1" applyFont="1" applyFill="1" applyBorder="1" applyAlignment="1" applyProtection="1">
      <alignment vertical="center"/>
      <protection locked="0"/>
    </xf>
    <xf numFmtId="49" fontId="6" fillId="7" borderId="1" xfId="8808" applyNumberFormat="1" applyFont="1" applyFill="1" applyBorder="1" applyAlignment="1" applyProtection="1">
      <alignment vertical="center" wrapText="1"/>
      <protection locked="0"/>
    </xf>
    <xf numFmtId="49" fontId="7" fillId="7" borderId="1" xfId="8808" applyNumberFormat="1" applyFont="1" applyFill="1" applyBorder="1" applyAlignment="1" applyProtection="1">
      <alignment vertical="center" wrapText="1"/>
      <protection locked="0"/>
    </xf>
    <xf numFmtId="0" fontId="83" fillId="7" borderId="1" xfId="0" applyNumberFormat="1" applyFont="1" applyFill="1" applyBorder="1" applyAlignment="1" applyProtection="1">
      <alignment horizontal="left" vertical="center" wrapText="1" readingOrder="1"/>
      <protection locked="0"/>
    </xf>
    <xf numFmtId="0" fontId="80" fillId="7" borderId="1" xfId="0" applyNumberFormat="1" applyFont="1" applyFill="1" applyBorder="1" applyAlignment="1" applyProtection="1">
      <alignment horizontal="left" vertical="center" wrapText="1" readingOrder="1"/>
      <protection locked="0"/>
    </xf>
    <xf numFmtId="49" fontId="6" fillId="7" borderId="1" xfId="8808" applyNumberFormat="1" applyFont="1" applyFill="1" applyBorder="1" applyAlignment="1" applyProtection="1">
      <alignment horizontal="left" vertical="center" wrapText="1"/>
      <protection locked="0"/>
    </xf>
    <xf numFmtId="0" fontId="6" fillId="7" borderId="1" xfId="0" applyNumberFormat="1" applyFont="1" applyFill="1" applyBorder="1" applyAlignment="1" applyProtection="1">
      <alignment horizontal="left" vertical="center" wrapText="1"/>
    </xf>
    <xf numFmtId="49" fontId="7" fillId="7" borderId="1" xfId="8808" applyNumberFormat="1" applyFont="1" applyFill="1" applyBorder="1" applyAlignment="1" applyProtection="1">
      <alignment horizontal="left" vertical="center" wrapText="1"/>
      <protection locked="0"/>
    </xf>
    <xf numFmtId="0" fontId="8" fillId="7" borderId="1" xfId="0" applyFont="1" applyFill="1" applyBorder="1" applyAlignment="1" applyProtection="1">
      <alignment horizontal="center" vertical="center" wrapText="1"/>
      <protection locked="0"/>
    </xf>
    <xf numFmtId="0" fontId="0" fillId="7" borderId="0" xfId="0" applyFont="1" applyFill="1" applyAlignment="1" applyProtection="1">
      <alignment vertical="center" wrapText="1"/>
      <protection locked="0"/>
    </xf>
    <xf numFmtId="0" fontId="3" fillId="7" borderId="0" xfId="0" applyFont="1" applyFill="1" applyAlignment="1" applyProtection="1">
      <alignment vertical="center" wrapText="1"/>
      <protection hidden="1"/>
    </xf>
    <xf numFmtId="180" fontId="0" fillId="7" borderId="7" xfId="0" applyNumberFormat="1" applyFont="1" applyFill="1" applyBorder="1" applyAlignment="1" applyProtection="1">
      <alignment horizontal="right" vertical="center"/>
      <protection locked="0"/>
    </xf>
    <xf numFmtId="0" fontId="2" fillId="7" borderId="2" xfId="0" applyFont="1" applyFill="1" applyBorder="1" applyAlignment="1" applyProtection="1">
      <alignment horizontal="center" vertical="center" wrapText="1"/>
      <protection locked="0"/>
    </xf>
    <xf numFmtId="0" fontId="2" fillId="7" borderId="5" xfId="0" applyFont="1" applyFill="1" applyBorder="1" applyAlignment="1" applyProtection="1">
      <alignment horizontal="center" vertical="center" wrapText="1"/>
      <protection locked="0"/>
    </xf>
    <xf numFmtId="177" fontId="7" fillId="7" borderId="1" xfId="55" applyNumberFormat="1" applyFont="1" applyFill="1" applyBorder="1" applyAlignment="1" applyProtection="1">
      <alignment vertical="center" shrinkToFit="1"/>
      <protection hidden="1"/>
    </xf>
    <xf numFmtId="187" fontId="6" fillId="7" borderId="1" xfId="8810" applyNumberFormat="1" applyFont="1" applyFill="1" applyBorder="1" applyAlignment="1" applyProtection="1">
      <alignment vertical="center"/>
      <protection locked="0"/>
    </xf>
    <xf numFmtId="177" fontId="6" fillId="7" borderId="1" xfId="8810" applyNumberFormat="1" applyFont="1" applyFill="1" applyBorder="1" applyAlignment="1" applyProtection="1">
      <alignment vertical="center"/>
      <protection locked="0"/>
    </xf>
    <xf numFmtId="187" fontId="6" fillId="7" borderId="1" xfId="0" applyNumberFormat="1" applyFont="1" applyFill="1" applyBorder="1" applyAlignment="1" applyProtection="1">
      <alignment horizontal="right" vertical="center"/>
      <protection locked="0"/>
    </xf>
    <xf numFmtId="187" fontId="6" fillId="7" borderId="1" xfId="0" applyNumberFormat="1" applyFont="1" applyFill="1" applyBorder="1" applyAlignment="1">
      <alignment vertical="center"/>
    </xf>
    <xf numFmtId="177" fontId="6" fillId="7" borderId="1" xfId="0" applyNumberFormat="1" applyFont="1" applyFill="1" applyBorder="1" applyAlignment="1" applyProtection="1">
      <alignment horizontal="right" vertical="center"/>
      <protection locked="0"/>
    </xf>
    <xf numFmtId="1" fontId="7" fillId="7" borderId="1" xfId="6742" applyNumberFormat="1" applyFont="1" applyFill="1" applyBorder="1" applyAlignment="1" applyProtection="1">
      <alignment vertical="center" wrapText="1"/>
      <protection locked="0"/>
    </xf>
    <xf numFmtId="1" fontId="7" fillId="7" borderId="1" xfId="6742" applyNumberFormat="1" applyFont="1" applyFill="1" applyBorder="1" applyAlignment="1" applyProtection="1">
      <alignment horizontal="left" vertical="center" wrapText="1"/>
      <protection locked="0"/>
    </xf>
    <xf numFmtId="1" fontId="6" fillId="7" borderId="1" xfId="6742" applyNumberFormat="1" applyFont="1" applyFill="1" applyBorder="1" applyAlignment="1" applyProtection="1">
      <alignment vertical="center" wrapText="1"/>
      <protection locked="0"/>
    </xf>
    <xf numFmtId="0" fontId="6" fillId="7" borderId="1" xfId="6742" applyNumberFormat="1" applyFont="1" applyFill="1" applyBorder="1" applyAlignment="1" applyProtection="1">
      <alignment vertical="center" wrapText="1"/>
      <protection locked="0"/>
    </xf>
    <xf numFmtId="3" fontId="6" fillId="7" borderId="1" xfId="6742" applyNumberFormat="1" applyFont="1" applyFill="1" applyBorder="1" applyAlignment="1" applyProtection="1">
      <alignment vertical="center" wrapText="1"/>
      <protection locked="0"/>
    </xf>
    <xf numFmtId="3" fontId="7" fillId="7" borderId="1" xfId="6742" applyNumberFormat="1"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176" fontId="6" fillId="0" borderId="0" xfId="0" applyNumberFormat="1" applyFont="1" applyFill="1" applyBorder="1" applyAlignment="1" applyProtection="1">
      <alignment vertical="center" shrinkToFit="1"/>
      <protection locked="0"/>
    </xf>
    <xf numFmtId="0" fontId="0" fillId="7" borderId="1" xfId="0" applyFont="1" applyFill="1" applyBorder="1" applyAlignment="1" applyProtection="1">
      <alignment vertical="center" wrapText="1"/>
      <protection locked="0"/>
    </xf>
    <xf numFmtId="177" fontId="6" fillId="7" borderId="1" xfId="0" applyNumberFormat="1" applyFont="1" applyFill="1" applyBorder="1" applyAlignment="1" applyProtection="1">
      <alignment vertical="center"/>
      <protection locked="0"/>
    </xf>
    <xf numFmtId="187" fontId="7" fillId="7" borderId="1" xfId="0" applyNumberFormat="1" applyFont="1" applyFill="1" applyBorder="1" applyAlignment="1" applyProtection="1">
      <alignment horizontal="right" vertical="center"/>
      <protection locked="0"/>
    </xf>
    <xf numFmtId="177" fontId="7" fillId="7" borderId="1" xfId="0" applyNumberFormat="1" applyFont="1" applyFill="1" applyBorder="1" applyAlignment="1" applyProtection="1">
      <alignment horizontal="right" vertical="center"/>
      <protection locked="0"/>
    </xf>
    <xf numFmtId="0" fontId="8" fillId="7" borderId="1" xfId="6742" applyFont="1" applyFill="1" applyBorder="1" applyAlignment="1" applyProtection="1">
      <alignment horizontal="center" vertical="center" wrapText="1"/>
      <protection locked="0"/>
    </xf>
    <xf numFmtId="0" fontId="6" fillId="0" borderId="1" xfId="6539" applyFont="1" applyFill="1" applyBorder="1" applyAlignment="1" applyProtection="1" quotePrefix="1">
      <alignment vertical="center"/>
      <protection locked="0"/>
    </xf>
    <xf numFmtId="0" fontId="6" fillId="0" borderId="1" xfId="5713" applyFont="1" applyFill="1" applyBorder="1" applyAlignment="1" applyProtection="1" quotePrefix="1">
      <alignment vertical="center"/>
      <protection locked="0"/>
    </xf>
    <xf numFmtId="0" fontId="7" fillId="0" borderId="1" xfId="6539" applyFont="1" applyFill="1" applyBorder="1" applyAlignment="1" applyProtection="1" quotePrefix="1">
      <alignment vertical="center"/>
      <protection locked="0"/>
    </xf>
    <xf numFmtId="0" fontId="6" fillId="2" borderId="1" xfId="0" applyFont="1" applyFill="1" applyBorder="1" applyAlignment="1" applyProtection="1" quotePrefix="1">
      <alignment vertical="center"/>
      <protection locked="0" hidden="1"/>
    </xf>
    <xf numFmtId="3" fontId="6" fillId="0" borderId="1" xfId="6539" applyNumberFormat="1" applyFont="1" applyFill="1" applyBorder="1" applyAlignment="1" applyProtection="1" quotePrefix="1">
      <alignment vertical="center"/>
      <protection locked="0"/>
    </xf>
    <xf numFmtId="0" fontId="6" fillId="4" borderId="1" xfId="6539" applyFont="1" applyFill="1" applyBorder="1" applyAlignment="1" applyProtection="1" quotePrefix="1">
      <alignment vertical="center"/>
      <protection locked="0"/>
    </xf>
    <xf numFmtId="0" fontId="6" fillId="2" borderId="1" xfId="5792" applyNumberFormat="1" applyFont="1" applyFill="1" applyBorder="1" applyAlignment="1" applyProtection="1" quotePrefix="1">
      <alignment horizontal="left" vertical="center"/>
      <protection locked="0"/>
    </xf>
    <xf numFmtId="0" fontId="6" fillId="0" borderId="1" xfId="0" applyFont="1" applyFill="1" applyBorder="1" applyAlignment="1" applyProtection="1" quotePrefix="1">
      <alignment vertical="center"/>
      <protection locked="0"/>
    </xf>
    <xf numFmtId="49" fontId="6" fillId="0" borderId="1" xfId="5713" applyNumberFormat="1" applyFont="1" applyFill="1" applyBorder="1" applyAlignment="1" applyProtection="1" quotePrefix="1">
      <alignment vertical="center"/>
      <protection locked="0"/>
    </xf>
    <xf numFmtId="0" fontId="7" fillId="2" borderId="1" xfId="5792" applyNumberFormat="1" applyFont="1" applyFill="1" applyBorder="1" applyAlignment="1" applyProtection="1" quotePrefix="1">
      <alignment horizontal="left" vertical="center"/>
      <protection locked="0"/>
    </xf>
    <xf numFmtId="0" fontId="7" fillId="2" borderId="1" xfId="0" applyFont="1" applyFill="1" applyBorder="1" applyAlignment="1" applyProtection="1" quotePrefix="1">
      <alignment vertical="center"/>
      <protection locked="0"/>
    </xf>
    <xf numFmtId="0" fontId="6" fillId="2" borderId="1" xfId="0" applyFont="1" applyFill="1" applyBorder="1" applyAlignment="1" applyProtection="1" quotePrefix="1">
      <alignment vertical="center"/>
      <protection locked="0"/>
    </xf>
  </cellXfs>
  <cellStyles count="14526">
    <cellStyle name="常规" xfId="0" builtinId="0"/>
    <cellStyle name="货币[0]" xfId="1" builtinId="7"/>
    <cellStyle name="百分比 3 5 4" xfId="2"/>
    <cellStyle name="20% - 强调文字颜色 3" xfId="3" builtinId="38"/>
    <cellStyle name="百分比 2 5 14" xfId="4"/>
    <cellStyle name="输入" xfId="5" builtinId="20"/>
    <cellStyle name="检查单元格 8 3" xfId="6"/>
    <cellStyle name="标题 2 4 2 2 3 4" xfId="7"/>
    <cellStyle name="标题 5 3 10" xfId="8"/>
    <cellStyle name="适中 7 3 3" xfId="9"/>
    <cellStyle name="计算 5 5 6" xfId="10"/>
    <cellStyle name="汇总 3 2 10" xfId="11"/>
    <cellStyle name="标题 7 2 2_2016-2018年财政规划附表(2)" xfId="12"/>
    <cellStyle name="百分比 2 3 2 2 3" xfId="13"/>
    <cellStyle name="货币" xfId="14" builtinId="4"/>
    <cellStyle name="标题 5 4 13" xfId="15"/>
    <cellStyle name="注释 3 6 9" xfId="16"/>
    <cellStyle name="标题 2 4 3 8" xfId="17"/>
    <cellStyle name="链接单元格 2 12" xfId="18"/>
    <cellStyle name="百分比 2 2 3 5" xfId="19"/>
    <cellStyle name="百分比 2 6 3 10" xfId="20"/>
    <cellStyle name="百分比 2 8 2" xfId="21"/>
    <cellStyle name="好 3 3 3 13" xfId="22"/>
    <cellStyle name="百分比 2 4 2 3 3" xfId="23"/>
    <cellStyle name="标题 2 5 5 7" xfId="24"/>
    <cellStyle name="百分比 2 3 5 4" xfId="25"/>
    <cellStyle name="标题 1 7 12" xfId="26"/>
    <cellStyle name="百分比 2 3 9" xfId="27"/>
    <cellStyle name="千位分隔[0]" xfId="28" builtinId="6"/>
    <cellStyle name="40% - 强调文字颜色 3" xfId="29" builtinId="39"/>
    <cellStyle name="标题 2 2 3 3 10" xfId="30"/>
    <cellStyle name="标题 2 2 16" xfId="31"/>
    <cellStyle name="标题 1 3 4 3 13" xfId="32"/>
    <cellStyle name="注释 2 3 2 5" xfId="33"/>
    <cellStyle name="标题 3 3 2 2 3 11" xfId="34"/>
    <cellStyle name="差" xfId="35" builtinId="27"/>
    <cellStyle name="解释性文本 2 3 2 4" xfId="36"/>
    <cellStyle name="千位分隔" xfId="37" builtinId="3"/>
    <cellStyle name="标题 6 2 2 9" xfId="38"/>
    <cellStyle name="60% - 强调文字颜色 3" xfId="39" builtinId="40"/>
    <cellStyle name="差 2 4 3 9" xfId="40"/>
    <cellStyle name="解释性文本 5 2_2016-2018年财政规划附表(2)" xfId="41"/>
    <cellStyle name="标题 4 3 6" xfId="42"/>
    <cellStyle name="百分比 2 5 9" xfId="43"/>
    <cellStyle name="警告文本 2 2 5" xfId="44"/>
    <cellStyle name="好 3 4 3 10" xfId="45"/>
    <cellStyle name="百分比 2 2 2 2 3 5" xfId="46"/>
    <cellStyle name="输出 3 6 11" xfId="47"/>
    <cellStyle name="超链接" xfId="48" builtinId="8"/>
    <cellStyle name="标题 1 3 2 4 12" xfId="49"/>
    <cellStyle name="标题 3 3 2 5" xfId="50"/>
    <cellStyle name="标题 3 4 2 2 3 7" xfId="51"/>
    <cellStyle name="百分比 2 3 4 3 4" xfId="52"/>
    <cellStyle name="警告文本 2 7" xfId="53"/>
    <cellStyle name="百分比 2 2 2 2 8" xfId="54"/>
    <cellStyle name="百分比" xfId="55" builtinId="5"/>
    <cellStyle name="标题 2 2 6 2" xfId="56"/>
    <cellStyle name="百分比 2 3 3 12" xfId="57"/>
    <cellStyle name="已访问的超链接" xfId="58" builtinId="9"/>
    <cellStyle name="百分比 2 3 4 9" xfId="59"/>
    <cellStyle name="警告文本 4 16" xfId="60"/>
    <cellStyle name="注释" xfId="61" builtinId="10"/>
    <cellStyle name="60% - 强调文字颜色 2" xfId="62" builtinId="36"/>
    <cellStyle name="标题 2 7 3 8" xfId="63"/>
    <cellStyle name="百分比 2 5 3 5" xfId="64"/>
    <cellStyle name="输出 4 4 2 4" xfId="65"/>
    <cellStyle name="警告文本 2 2 13" xfId="66"/>
    <cellStyle name="百分比 2 2 2 2 3 13" xfId="67"/>
    <cellStyle name="标题 4 8 8" xfId="68"/>
    <cellStyle name="标题 8 2 3 7" xfId="69"/>
    <cellStyle name="标题 4" xfId="70" builtinId="19"/>
    <cellStyle name="标题 2 5 3 11" xfId="71"/>
    <cellStyle name="标题 4 3 18" xfId="72"/>
    <cellStyle name="输出 5 2 3 13" xfId="73"/>
    <cellStyle name="警告文本" xfId="74" builtinId="11"/>
    <cellStyle name="差 5 2 6" xfId="75"/>
    <cellStyle name="标题 3 2 4 3 4" xfId="76"/>
    <cellStyle name="标题 5 6 10" xfId="77"/>
    <cellStyle name="标题" xfId="78" builtinId="15"/>
    <cellStyle name="解释性文本" xfId="79" builtinId="53"/>
    <cellStyle name="好 2 2 2 3 10" xfId="80"/>
    <cellStyle name="标题 6 3 3 4" xfId="81"/>
    <cellStyle name="标题 4 3 2 2 10" xfId="82"/>
    <cellStyle name="标题 4 2 2 2 3 3" xfId="83"/>
    <cellStyle name="标题 1 5 2" xfId="84"/>
    <cellStyle name="标题 2 7 3 5" xfId="85"/>
    <cellStyle name="百分比 4" xfId="86"/>
    <cellStyle name="百分比 2 5 3 2" xfId="87"/>
    <cellStyle name="警告文本 2 2 10" xfId="88"/>
    <cellStyle name="百分比 2 2 2 2 3 10" xfId="89"/>
    <cellStyle name="标题 4 8 5" xfId="90"/>
    <cellStyle name="标题 8 2 3 4" xfId="91"/>
    <cellStyle name="输出 5 3 3" xfId="92"/>
    <cellStyle name="标题 1 2 2 4 13" xfId="93"/>
    <cellStyle name="标题 1" xfId="94" builtinId="16"/>
    <cellStyle name="注释 4 6 13" xfId="95"/>
    <cellStyle name="标题 4 3 15" xfId="96"/>
    <cellStyle name="标题 2 7 3 6" xfId="97"/>
    <cellStyle name="百分比 5" xfId="98"/>
    <cellStyle name="百分比 2 5 3 3" xfId="99"/>
    <cellStyle name="输出 4 4 2 2" xfId="100"/>
    <cellStyle name="警告文本 2 2 11" xfId="101"/>
    <cellStyle name="百分比 2 2 2 2 3 11" xfId="102"/>
    <cellStyle name="标题 4 8 6" xfId="103"/>
    <cellStyle name="标题 8 2 3 5" xfId="104"/>
    <cellStyle name="标题 2" xfId="105" builtinId="17"/>
    <cellStyle name="标题 4 3 16" xfId="106"/>
    <cellStyle name="60% - 强调文字颜色 1" xfId="107" builtinId="32"/>
    <cellStyle name="标题 2 7 3 7" xfId="108"/>
    <cellStyle name="百分比 2 5 3 4" xfId="109"/>
    <cellStyle name="输出 4 4 2 3" xfId="110"/>
    <cellStyle name="警告文本 2 2 12" xfId="111"/>
    <cellStyle name="百分比 2 2 2 2 3 12" xfId="112"/>
    <cellStyle name="标题 4 8 7" xfId="113"/>
    <cellStyle name="标题 8 2 3 6" xfId="114"/>
    <cellStyle name="标题 3" xfId="115" builtinId="18"/>
    <cellStyle name="标题 2 5 3 10" xfId="116"/>
    <cellStyle name="标题 4 3 17" xfId="117"/>
    <cellStyle name="适中 2 6 2" xfId="118"/>
    <cellStyle name="60% - 强调文字颜色 4" xfId="119" builtinId="44"/>
    <cellStyle name="标题 2 4 2 2 13" xfId="120"/>
    <cellStyle name="输出" xfId="121" builtinId="21"/>
    <cellStyle name="百分比 2 4 4 12" xfId="122"/>
    <cellStyle name="计算" xfId="123" builtinId="22"/>
    <cellStyle name="标题 1 2 2 4" xfId="124"/>
    <cellStyle name="链接单元格 3 4 3" xfId="125"/>
    <cellStyle name="差 2 2 7" xfId="126"/>
    <cellStyle name="检查单元格" xfId="127" builtinId="23"/>
    <cellStyle name="20% - 强调文字颜色 6" xfId="128" builtinId="50"/>
    <cellStyle name="适中 4 2 4 6" xfId="129"/>
    <cellStyle name="标题 5 3 4" xfId="130"/>
    <cellStyle name="百分比 3 5 7" xfId="131"/>
    <cellStyle name="标题 2 2 2 6" xfId="132"/>
    <cellStyle name="百分比 2 2 3 3 5" xfId="133"/>
    <cellStyle name="强调文字颜色 2" xfId="134" builtinId="33"/>
    <cellStyle name="标题 3 4 3 2" xfId="135"/>
    <cellStyle name="百分比 5 11" xfId="136"/>
    <cellStyle name="百分比 2 6 3 4" xfId="137"/>
    <cellStyle name="链接单元格" xfId="138" builtinId="24"/>
    <cellStyle name="标题 3 4 6 12" xfId="139"/>
    <cellStyle name="汇总" xfId="140" builtinId="25"/>
    <cellStyle name="百分比 2 6 10" xfId="141"/>
    <cellStyle name="汇总 4 2 14" xfId="142"/>
    <cellStyle name="好" xfId="143" builtinId="26"/>
    <cellStyle name="解释性文本 2 4 3 9" xfId="144"/>
    <cellStyle name="差 4 6 10" xfId="145"/>
    <cellStyle name="差 2 3 2" xfId="146"/>
    <cellStyle name="百分比 2 2 4 3 13" xfId="147"/>
    <cellStyle name="链接单元格 7 14" xfId="148"/>
    <cellStyle name="百分比 2 3 3 7" xfId="149"/>
    <cellStyle name="链接单元格 5 3 8" xfId="150"/>
    <cellStyle name="适中" xfId="151" builtinId="28"/>
    <cellStyle name="标题 3 4 2 4 12" xfId="152"/>
    <cellStyle name="20% - 强调文字颜色 5" xfId="153" builtinId="46"/>
    <cellStyle name="适中 4 2 4 5" xfId="154"/>
    <cellStyle name="标题 5 3 3" xfId="155"/>
    <cellStyle name="百分比 3 5 6" xfId="156"/>
    <cellStyle name="标题 4 5 2" xfId="157"/>
    <cellStyle name="百分比 2 7 5" xfId="158"/>
    <cellStyle name="标题 2 2 2 5" xfId="159"/>
    <cellStyle name="百分比 2 2 3 3 4" xfId="160"/>
    <cellStyle name="强调文字颜色 1" xfId="161" builtinId="29"/>
    <cellStyle name="链接单元格 2 4 14" xfId="162"/>
    <cellStyle name="百分比 2 5 12" xfId="163"/>
    <cellStyle name="20% - 强调文字颜色 1" xfId="164" builtinId="30"/>
    <cellStyle name="差 2 4 3 12" xfId="165"/>
    <cellStyle name="标题 2 3 2 3 5" xfId="166"/>
    <cellStyle name="百分比 3 5 2" xfId="167"/>
    <cellStyle name="40% - 强调文字颜色 1" xfId="168" builtinId="31"/>
    <cellStyle name="标题 2 2 14" xfId="169"/>
    <cellStyle name="标题 1 3 4 3 11" xfId="170"/>
    <cellStyle name="链接单元格 2 4 15" xfId="171"/>
    <cellStyle name="百分比 2 5 13" xfId="172"/>
    <cellStyle name="20% - 强调文字颜色 2" xfId="173" builtinId="34"/>
    <cellStyle name="差 2 4 3 13" xfId="174"/>
    <cellStyle name="百分比 3 5 3" xfId="175"/>
    <cellStyle name="40% - 强调文字颜色 2" xfId="176" builtinId="35"/>
    <cellStyle name="标题 2 2 15" xfId="177"/>
    <cellStyle name="标题 1 3 4 3 12" xfId="178"/>
    <cellStyle name="标题 2 2 2 7" xfId="179"/>
    <cellStyle name="百分比 2 2 3 3 6" xfId="180"/>
    <cellStyle name="强调文字颜色 3" xfId="181" builtinId="37"/>
    <cellStyle name="标题 3 4 3 3" xfId="182"/>
    <cellStyle name="标题 2 2 2 8" xfId="183"/>
    <cellStyle name="百分比 2 2 3 3 7" xfId="184"/>
    <cellStyle name="强调文字颜色 4" xfId="185" builtinId="41"/>
    <cellStyle name="标题 3 4 3 4" xfId="186"/>
    <cellStyle name="百分比 2 5 15" xfId="187"/>
    <cellStyle name="20% - 强调文字颜色 4" xfId="188" builtinId="42"/>
    <cellStyle name="适中 4 2 4 4" xfId="189"/>
    <cellStyle name="标题 5 3 2" xfId="190"/>
    <cellStyle name="百分比 3 5 5" xfId="191"/>
    <cellStyle name="40% - 强调文字颜色 4" xfId="192" builtinId="43"/>
    <cellStyle name="标题 4 4 2 2 3 10" xfId="193"/>
    <cellStyle name="注释 4 6 3" xfId="194"/>
    <cellStyle name="标题 2 5 3 2" xfId="195"/>
    <cellStyle name="标题 2 2 17" xfId="196"/>
    <cellStyle name="标题 2 3 2 10" xfId="197"/>
    <cellStyle name="标题 2 2 3 3 11" xfId="198"/>
    <cellStyle name="标题 2 2 2 9" xfId="199"/>
    <cellStyle name="百分比 2 2 3 3 8" xfId="200"/>
    <cellStyle name="强调文字颜色 5" xfId="201" builtinId="45"/>
    <cellStyle name="标题 3 4 3 5" xfId="202"/>
    <cellStyle name="常规 2 3 2 2 2 12" xfId="203"/>
    <cellStyle name="百分比 3 2 3 2" xfId="204"/>
    <cellStyle name="40% - 强调文字颜色 5" xfId="205" builtinId="47"/>
    <cellStyle name="标题 4 4 2 2 3 11" xfId="206"/>
    <cellStyle name="注释 4 6 4" xfId="207"/>
    <cellStyle name="标题 2 5 3 3" xfId="208"/>
    <cellStyle name="标题 2 2 18" xfId="209"/>
    <cellStyle name="标题 2 3 2 11" xfId="210"/>
    <cellStyle name="标题 2 2 3 3 12" xfId="211"/>
    <cellStyle name="适中 2 6 3" xfId="212"/>
    <cellStyle name="60% - 强调文字颜色 5" xfId="213" builtinId="48"/>
    <cellStyle name="百分比 2 2 3 3 9" xfId="214"/>
    <cellStyle name="强调文字颜色 6" xfId="215" builtinId="49"/>
    <cellStyle name="标题 3 4 3 6" xfId="216"/>
    <cellStyle name="常规 2 3 2 2 2 13" xfId="217"/>
    <cellStyle name="百分比 3 2 3 3" xfId="218"/>
    <cellStyle name="适中 8 2" xfId="219"/>
    <cellStyle name="40% - 强调文字颜色 6" xfId="220" builtinId="51"/>
    <cellStyle name="标题 4 4 2 2 3 12" xfId="221"/>
    <cellStyle name="注释 4 6 5" xfId="222"/>
    <cellStyle name="标题 2 5 3 4" xfId="223"/>
    <cellStyle name="标题 2 3 2 12" xfId="224"/>
    <cellStyle name="标题 2 2 3 3 13" xfId="225"/>
    <cellStyle name="适中 2 6 4" xfId="226"/>
    <cellStyle name="60% - 强调文字颜色 6" xfId="227" builtinId="52"/>
    <cellStyle name="计算 2 3 2 5" xfId="228"/>
    <cellStyle name="标题 9 3 10" xfId="229"/>
    <cellStyle name="常规 3 8 10" xfId="230"/>
    <cellStyle name="标题 3 2 5 3" xfId="231"/>
    <cellStyle name="标题 1 2 2 3 5" xfId="232"/>
    <cellStyle name="百分比 2 19" xfId="233"/>
    <cellStyle name="标题 1 2 2 2 11" xfId="234"/>
    <cellStyle name="百分比 2 2 6 8" xfId="235"/>
    <cellStyle name="标题 3 4 3 14" xfId="236"/>
    <cellStyle name="常规 2 5 2 2 3 13" xfId="237"/>
    <cellStyle name="标题 3 6_2016-2018年财政规划附表(2)" xfId="238"/>
    <cellStyle name="百分比 2 13" xfId="239"/>
    <cellStyle name="标题 2 7 3 3" xfId="240"/>
    <cellStyle name="标题 2 3 2 2 3 12" xfId="241"/>
    <cellStyle name="百分比 2" xfId="242"/>
    <cellStyle name="标题 3 2 5 2" xfId="243"/>
    <cellStyle name="标题 1 2 2 3 4" xfId="244"/>
    <cellStyle name="百分比 2 18" xfId="245"/>
    <cellStyle name="标题 1 2 2 2 10" xfId="246"/>
    <cellStyle name="百分比 2 2" xfId="247"/>
    <cellStyle name="百分比 2 20" xfId="248"/>
    <cellStyle name="百分比 2 15" xfId="249"/>
    <cellStyle name="标题 1 2 2 3 2" xfId="250"/>
    <cellStyle name="百分比 2 16" xfId="251"/>
    <cellStyle name="标题 1 2 2 3 3" xfId="252"/>
    <cellStyle name="百分比 2 17" xfId="253"/>
    <cellStyle name="百分比 2 2 10" xfId="254"/>
    <cellStyle name="百分比 5 13" xfId="255"/>
    <cellStyle name="百分比 2 6 3 6" xfId="256"/>
    <cellStyle name="百分比 2 2 11" xfId="257"/>
    <cellStyle name="百分比 5 14" xfId="258"/>
    <cellStyle name="警告文本 3 2 2 3 10" xfId="259"/>
    <cellStyle name="百分比 2 6 3 7" xfId="260"/>
    <cellStyle name="百分比 2 2 12" xfId="261"/>
    <cellStyle name="百分比 5 15" xfId="262"/>
    <cellStyle name="警告文本 3 2 2 3 11" xfId="263"/>
    <cellStyle name="百分比 2 6 3 8" xfId="264"/>
    <cellStyle name="百分比 2 2 6 5" xfId="265"/>
    <cellStyle name="标题 3 4 3 11" xfId="266"/>
    <cellStyle name="标题 2 4 6 8" xfId="267"/>
    <cellStyle name="百分比 2 10" xfId="268"/>
    <cellStyle name="百分比 2 2 6 6" xfId="269"/>
    <cellStyle name="标题 3 4 3 12" xfId="270"/>
    <cellStyle name="标题 2 4 6 9" xfId="271"/>
    <cellStyle name="百分比 2 11" xfId="272"/>
    <cellStyle name="百分比 2 2 6 7" xfId="273"/>
    <cellStyle name="标题 3 4 3 13" xfId="274"/>
    <cellStyle name="百分比 2 12" xfId="275"/>
    <cellStyle name="百分比 2 2 6 9" xfId="276"/>
    <cellStyle name="标题 3 4 3 15" xfId="277"/>
    <cellStyle name="百分比 2 14" xfId="278"/>
    <cellStyle name="百分比 2 2 13" xfId="279"/>
    <cellStyle name="警告文本 3 2 2 3 12" xfId="280"/>
    <cellStyle name="汇总 2 3 10" xfId="281"/>
    <cellStyle name="百分比 2 6 3 9" xfId="282"/>
    <cellStyle name="百分比 2 2 14" xfId="283"/>
    <cellStyle name="百分比 2 2 15" xfId="284"/>
    <cellStyle name="百分比 2 5 3 10" xfId="285"/>
    <cellStyle name="百分比 2 2 16" xfId="286"/>
    <cellStyle name="百分比 2 5 3 11" xfId="287"/>
    <cellStyle name="百分比 2 2 17" xfId="288"/>
    <cellStyle name="百分比 2 5 3 12" xfId="289"/>
    <cellStyle name="百分比 2 2 18" xfId="290"/>
    <cellStyle name="百分比 2 2 2" xfId="291"/>
    <cellStyle name="警告文本 4 8" xfId="292"/>
    <cellStyle name="百分比 2 2 2 4 9" xfId="293"/>
    <cellStyle name="百分比 2 2 2 10" xfId="294"/>
    <cellStyle name="百分比 2 2 2 11" xfId="295"/>
    <cellStyle name="百分比 2 2 2 12" xfId="296"/>
    <cellStyle name="标题 2 4 2 2 3 11" xfId="297"/>
    <cellStyle name="解释性文本 2 6 12" xfId="298"/>
    <cellStyle name="百分比 2 3 2 2 3 2" xfId="299"/>
    <cellStyle name="百分比 2 2 2 13" xfId="300"/>
    <cellStyle name="标题 4 5 5 6" xfId="301"/>
    <cellStyle name="百分比 2 8 10" xfId="302"/>
    <cellStyle name="标题 2 4 2 2 3 12" xfId="303"/>
    <cellStyle name="解释性文本 2 6 13" xfId="304"/>
    <cellStyle name="百分比 2 3 2 2 3 3" xfId="305"/>
    <cellStyle name="百分比 2 2 2 14" xfId="306"/>
    <cellStyle name="标题 4 5 5 7" xfId="307"/>
    <cellStyle name="百分比 2 8 11" xfId="308"/>
    <cellStyle name="警告文本 6 3 8" xfId="309"/>
    <cellStyle name="差 2 4 2 2" xfId="310"/>
    <cellStyle name="标题 3 6 3 10" xfId="311"/>
    <cellStyle name="汇总 6 3 9" xfId="312"/>
    <cellStyle name="百分比 2 4 2" xfId="313"/>
    <cellStyle name="标题 2 4 2 2 3 13" xfId="314"/>
    <cellStyle name="标题 1 3 3_2016-2018年财政规划附表(2)" xfId="315"/>
    <cellStyle name="百分比 2 3 2 2 3 4" xfId="316"/>
    <cellStyle name="百分比 2 2 2 15" xfId="317"/>
    <cellStyle name="标题 4 5 5 8" xfId="318"/>
    <cellStyle name="百分比 2 8 12" xfId="319"/>
    <cellStyle name="警告文本 6 3 9" xfId="320"/>
    <cellStyle name="差 2 4 2 3" xfId="321"/>
    <cellStyle name="标题 3 6 3 11" xfId="322"/>
    <cellStyle name="百分比 2 4 3" xfId="323"/>
    <cellStyle name="百分比 2 3 2 2 3 5" xfId="324"/>
    <cellStyle name="标题 8 6" xfId="325"/>
    <cellStyle name="标题 2 2 3 12" xfId="326"/>
    <cellStyle name="标题 2 2 2 4 13" xfId="327"/>
    <cellStyle name="差 4 4 3" xfId="328"/>
    <cellStyle name="百分比 2 3 2 2 3 10" xfId="329"/>
    <cellStyle name="标题 3 2 2 2 3 2" xfId="330"/>
    <cellStyle name="百分比 2 2 2 16" xfId="331"/>
    <cellStyle name="标题 2 4 2 5" xfId="332"/>
    <cellStyle name="百分比 2 2 2 2" xfId="333"/>
    <cellStyle name="好 3 4 3 6" xfId="334"/>
    <cellStyle name="百分比 2 2 2 2 10" xfId="335"/>
    <cellStyle name="常规 4 3 2 9" xfId="336"/>
    <cellStyle name="标题 4 2 4 10" xfId="337"/>
    <cellStyle name="好 3 4 3 7" xfId="338"/>
    <cellStyle name="百分比 2 2 2 2 11" xfId="339"/>
    <cellStyle name="标题 4 2 4 11" xfId="340"/>
    <cellStyle name="好 3 4 3 8" xfId="341"/>
    <cellStyle name="百分比 2 2 2 2 12" xfId="342"/>
    <cellStyle name="标题 4 2 4 12" xfId="343"/>
    <cellStyle name="好 3 4 3 9" xfId="344"/>
    <cellStyle name="百分比 2 2 2 2 13" xfId="345"/>
    <cellStyle name="标题 4 2 4 13" xfId="346"/>
    <cellStyle name="百分比 2 2 2 2 14" xfId="347"/>
    <cellStyle name="标题 4 2 4 14" xfId="348"/>
    <cellStyle name="警告文本 2 10" xfId="349"/>
    <cellStyle name="百分比 2 2 2 2 15" xfId="350"/>
    <cellStyle name="百分比 2 2 2 2 2" xfId="351"/>
    <cellStyle name="标题 4 2 3" xfId="352"/>
    <cellStyle name="百分比 2 4 6" xfId="353"/>
    <cellStyle name="输出 3 6 2" xfId="354"/>
    <cellStyle name="百分比 2 3 2 2 3 8" xfId="355"/>
    <cellStyle name="标题 8 9" xfId="356"/>
    <cellStyle name="标题 2 2 3 15" xfId="357"/>
    <cellStyle name="差 4 4 6" xfId="358"/>
    <cellStyle name="百分比 2 3 2 2 3 13" xfId="359"/>
    <cellStyle name="适中 7 3 12" xfId="360"/>
    <cellStyle name="标题 5 2 4 11" xfId="361"/>
    <cellStyle name="好 3 2 15" xfId="362"/>
    <cellStyle name="标题 2 4 3 3 5" xfId="363"/>
    <cellStyle name="解释性文本 2 6 9" xfId="364"/>
    <cellStyle name="百分比 2 3 2 2 12" xfId="365"/>
    <cellStyle name="标题 7 3 3 4" xfId="366"/>
    <cellStyle name="链接单元格 5 2 3 12" xfId="367"/>
    <cellStyle name="标题 3 2 2 2 3 5" xfId="368"/>
    <cellStyle name="百分比 2 2 2 2 2 2" xfId="369"/>
    <cellStyle name="标题 4 2 4" xfId="370"/>
    <cellStyle name="百分比 2 4 7" xfId="371"/>
    <cellStyle name="百分比 2 3 6 2" xfId="372"/>
    <cellStyle name="输出 3 6 3" xfId="373"/>
    <cellStyle name="百分比 2 3 2 2 3 9" xfId="374"/>
    <cellStyle name="适中 7 3 13" xfId="375"/>
    <cellStyle name="标题 5 2 4 12" xfId="376"/>
    <cellStyle name="好 3 2 16" xfId="377"/>
    <cellStyle name="标题 2 4 3 3 6" xfId="378"/>
    <cellStyle name="百分比 2 3 2 2 13" xfId="379"/>
    <cellStyle name="标题 7 3 3 5" xfId="380"/>
    <cellStyle name="链接单元格 5 2 3 13" xfId="381"/>
    <cellStyle name="标题 3 2 2 2 3 6" xfId="382"/>
    <cellStyle name="百分比 2 2 2 2 2 3" xfId="383"/>
    <cellStyle name="标题 4 2 5" xfId="384"/>
    <cellStyle name="百分比 2 4 8" xfId="385"/>
    <cellStyle name="百分比 2 3 6 3" xfId="386"/>
    <cellStyle name="标题 5 2 4 13" xfId="387"/>
    <cellStyle name="标题 2 4 3 3 7" xfId="388"/>
    <cellStyle name="百分比 2 3 2 2 14" xfId="389"/>
    <cellStyle name="标题 7 3 3 6" xfId="390"/>
    <cellStyle name="标题 3 2 2 2 3 7" xfId="391"/>
    <cellStyle name="百分比 2 2 2 2 2 4" xfId="392"/>
    <cellStyle name="标题 4 2 6" xfId="393"/>
    <cellStyle name="百分比 2 4 9" xfId="394"/>
    <cellStyle name="百分比 2 3 6 4" xfId="395"/>
    <cellStyle name="标题 2 4 3 3 8" xfId="396"/>
    <cellStyle name="百分比 2 3 2 2 15" xfId="397"/>
    <cellStyle name="标题 7 3 3 7" xfId="398"/>
    <cellStyle name="标题 3 2 2 2 3 8" xfId="399"/>
    <cellStyle name="百分比 2 2 2 2 2 5" xfId="400"/>
    <cellStyle name="警告文本 2 2" xfId="401"/>
    <cellStyle name="百分比 2 2 2 2 3" xfId="402"/>
    <cellStyle name="差 2 4 3 6" xfId="403"/>
    <cellStyle name="标题 4 4 4 2 4" xfId="404"/>
    <cellStyle name="标题 4 3 3" xfId="405"/>
    <cellStyle name="百分比 2 5 6" xfId="406"/>
    <cellStyle name="警告文本 2 2 2" xfId="407"/>
    <cellStyle name="百分比 2 2 2 2 3 2" xfId="408"/>
    <cellStyle name="差 2 4 3 7" xfId="409"/>
    <cellStyle name="解释性文本 5 5 10" xfId="410"/>
    <cellStyle name="标题 4 4 4 2 5" xfId="411"/>
    <cellStyle name="标题 4 3 4" xfId="412"/>
    <cellStyle name="百分比 2 5 7" xfId="413"/>
    <cellStyle name="警告文本 2 2 3" xfId="414"/>
    <cellStyle name="百分比 2 2 2 2 3 3" xfId="415"/>
    <cellStyle name="差 2 4 3 8" xfId="416"/>
    <cellStyle name="标题 4 3 5" xfId="417"/>
    <cellStyle name="百分比 2 5 8" xfId="418"/>
    <cellStyle name="警告文本 2 2 4" xfId="419"/>
    <cellStyle name="百分比 2 2 2 2 3 4" xfId="420"/>
    <cellStyle name="标题 4 6 2 2" xfId="421"/>
    <cellStyle name="警告文本 2 2 6" xfId="422"/>
    <cellStyle name="好 3 4 3 11" xfId="423"/>
    <cellStyle name="百分比 2 2 2 2 3 6" xfId="424"/>
    <cellStyle name="标题 4 6 2 3" xfId="425"/>
    <cellStyle name="标题 4 2 4 3 2" xfId="426"/>
    <cellStyle name="警告文本 2 2 7" xfId="427"/>
    <cellStyle name="好 3 4 3 12" xfId="428"/>
    <cellStyle name="百分比 2 2 2 2 3 7" xfId="429"/>
    <cellStyle name="标题 4 6 2 4" xfId="430"/>
    <cellStyle name="标题 4 2 4 3 3" xfId="431"/>
    <cellStyle name="警告文本 2 2 8" xfId="432"/>
    <cellStyle name="好 3 4 3 13" xfId="433"/>
    <cellStyle name="百分比 2 2 2 2 3 8" xfId="434"/>
    <cellStyle name="百分比 2 3 6 10" xfId="435"/>
    <cellStyle name="标题 4 6 2 5" xfId="436"/>
    <cellStyle name="标题 4 2 4 3 4" xfId="437"/>
    <cellStyle name="警告文本 2 2 9" xfId="438"/>
    <cellStyle name="百分比 2 2 2 2 3 9" xfId="439"/>
    <cellStyle name="警告文本 2 3" xfId="440"/>
    <cellStyle name="百分比 2 2 2 2 4" xfId="441"/>
    <cellStyle name="警告文本 2 4" xfId="442"/>
    <cellStyle name="百分比 2 2 2 2 5" xfId="443"/>
    <cellStyle name="标题 1 3 2 4 10" xfId="444"/>
    <cellStyle name="标题 3 3 2 3" xfId="445"/>
    <cellStyle name="标题 3 4 2 2 3 5" xfId="446"/>
    <cellStyle name="百分比 2 3 4 3 2" xfId="447"/>
    <cellStyle name="警告文本 2 5" xfId="448"/>
    <cellStyle name="百分比 2 2 2 2 6" xfId="449"/>
    <cellStyle name="标题 1 3 2 4 11" xfId="450"/>
    <cellStyle name="标题 3 3 2 4" xfId="451"/>
    <cellStyle name="标题 3 4 2 2 3 6" xfId="452"/>
    <cellStyle name="百分比 2 3 4 3 3" xfId="453"/>
    <cellStyle name="警告文本 2 6" xfId="454"/>
    <cellStyle name="百分比 2 2 2 2 7" xfId="455"/>
    <cellStyle name="标题 1 3 2 4 13" xfId="456"/>
    <cellStyle name="标题 3 3 2 6" xfId="457"/>
    <cellStyle name="标题 3 4 2 2 3 8" xfId="458"/>
    <cellStyle name="百分比 2 3 4 3 5" xfId="459"/>
    <cellStyle name="警告文本 2 8" xfId="460"/>
    <cellStyle name="百分比 2 2 2 2 9" xfId="461"/>
    <cellStyle name="标题 2 4 2 6" xfId="462"/>
    <cellStyle name="百分比 2 2 2 3" xfId="463"/>
    <cellStyle name="标题 1 5 3 3 13" xfId="464"/>
    <cellStyle name="百分比 2 2 2 3 2" xfId="465"/>
    <cellStyle name="标题 4 2 2 10" xfId="466"/>
    <cellStyle name="警告文本 3 2" xfId="467"/>
    <cellStyle name="百分比 2 2 2 3 3" xfId="468"/>
    <cellStyle name="标题 4 2 2 11" xfId="469"/>
    <cellStyle name="警告文本 3 3" xfId="470"/>
    <cellStyle name="百分比 2 2 2 3 4" xfId="471"/>
    <cellStyle name="标题 4 2 2 12" xfId="472"/>
    <cellStyle name="警告文本 3 4" xfId="473"/>
    <cellStyle name="百分比 2 2 2 3 5" xfId="474"/>
    <cellStyle name="标题 2 4 2 7" xfId="475"/>
    <cellStyle name="百分比 2 2 2 4" xfId="476"/>
    <cellStyle name="百分比 2 2 3" xfId="477"/>
    <cellStyle name="百分比 2 2 2 4 10" xfId="478"/>
    <cellStyle name="百分比 2 2 4" xfId="479"/>
    <cellStyle name="标题 4 2 6 10" xfId="480"/>
    <cellStyle name="百分比 2 2 2 4 11" xfId="481"/>
    <cellStyle name="百分比 2 2 5" xfId="482"/>
    <cellStyle name="标题 4 2 6 11" xfId="483"/>
    <cellStyle name="百分比 2 2 2 4 12" xfId="484"/>
    <cellStyle name="常规 3 2 3 2 4" xfId="485"/>
    <cellStyle name="常规 2 2 2 4 3 10" xfId="486"/>
    <cellStyle name="标题 2 3 4_2016-2018年财政规划附表(2)" xfId="487"/>
    <cellStyle name="百分比 2 2 6" xfId="488"/>
    <cellStyle name="标题 4 2 6 12" xfId="489"/>
    <cellStyle name="百分比 2 2 2 4 13" xfId="490"/>
    <cellStyle name="百分比 2 4 2 3 9" xfId="491"/>
    <cellStyle name="百分比 2 2 2 4 2" xfId="492"/>
    <cellStyle name="警告文本 4 2" xfId="493"/>
    <cellStyle name="百分比 2 2 2 4 3" xfId="494"/>
    <cellStyle name="标题 1 2 2 2 2 2" xfId="495"/>
    <cellStyle name="警告文本 4 3" xfId="496"/>
    <cellStyle name="百分比 2 2 2 4 4" xfId="497"/>
    <cellStyle name="标题 1 2 2 2 2 3" xfId="498"/>
    <cellStyle name="警告文本 4 4" xfId="499"/>
    <cellStyle name="百分比 2 2 2 4 5" xfId="500"/>
    <cellStyle name="输入 4 2 4 2" xfId="501"/>
    <cellStyle name="差 6 3 10" xfId="502"/>
    <cellStyle name="标题 1 2 2 2 2 4" xfId="503"/>
    <cellStyle name="警告文本 4 5" xfId="504"/>
    <cellStyle name="百分比 2 2 2 4 6" xfId="505"/>
    <cellStyle name="输入 4 2 4 3" xfId="506"/>
    <cellStyle name="汇总 6 3 2" xfId="507"/>
    <cellStyle name="差 6 3 11" xfId="508"/>
    <cellStyle name="标题 1 2 2 2 2 5" xfId="509"/>
    <cellStyle name="警告文本 4 6" xfId="510"/>
    <cellStyle name="百分比 2 2 2 4 7" xfId="511"/>
    <cellStyle name="警告文本 4 7" xfId="512"/>
    <cellStyle name="百分比 2 2 2 4 8" xfId="513"/>
    <cellStyle name="标题 2 4 2 8" xfId="514"/>
    <cellStyle name="百分比 2 2 2 5" xfId="515"/>
    <cellStyle name="标题 2 4 2 9" xfId="516"/>
    <cellStyle name="百分比 2 2 2 6" xfId="517"/>
    <cellStyle name="解释性文本 8 2" xfId="518"/>
    <cellStyle name="百分比 2 2 2 7" xfId="519"/>
    <cellStyle name="解释性文本 8 3" xfId="520"/>
    <cellStyle name="百分比 2 2 2 8" xfId="521"/>
    <cellStyle name="标题 7 3 10" xfId="522"/>
    <cellStyle name="解释性文本 8 4" xfId="523"/>
    <cellStyle name="百分比 2 2 2 9" xfId="524"/>
    <cellStyle name="标题 7 3 11" xfId="525"/>
    <cellStyle name="百分比 2 2 3 10" xfId="526"/>
    <cellStyle name="百分比 2 2 3 11" xfId="527"/>
    <cellStyle name="百分比 2 2 3 12" xfId="528"/>
    <cellStyle name="百分比 2 2 3 13" xfId="529"/>
    <cellStyle name="百分比 2 2 3 14" xfId="530"/>
    <cellStyle name="百分比 2 2 3 15" xfId="531"/>
    <cellStyle name="注释 3 6 6" xfId="532"/>
    <cellStyle name="标题 2 4 3 5" xfId="533"/>
    <cellStyle name="百分比 2 2 3 2" xfId="534"/>
    <cellStyle name="百分比 2 6 3" xfId="535"/>
    <cellStyle name="百分比 2 2 3 2 2" xfId="536"/>
    <cellStyle name="百分比 2 3 2 13" xfId="537"/>
    <cellStyle name="标题 4 4 4 3 2" xfId="538"/>
    <cellStyle name="百分比 2 6 4" xfId="539"/>
    <cellStyle name="百分比 2 2 3 2 3" xfId="540"/>
    <cellStyle name="百分比 2 3 2 14" xfId="541"/>
    <cellStyle name="标题 4 4 4 3 3" xfId="542"/>
    <cellStyle name="标题 4 4 2" xfId="543"/>
    <cellStyle name="百分比 2 6 5" xfId="544"/>
    <cellStyle name="百分比 2 2 3 2 4" xfId="545"/>
    <cellStyle name="百分比 2 3 2 15" xfId="546"/>
    <cellStyle name="标题 4 4 4 3 4" xfId="547"/>
    <cellStyle name="标题 4 4 3" xfId="548"/>
    <cellStyle name="百分比 2 6 6" xfId="549"/>
    <cellStyle name="标题 6 2 2 10" xfId="550"/>
    <cellStyle name="百分比 2 2 3 2 5" xfId="551"/>
    <cellStyle name="百分比 2 3 2 16" xfId="552"/>
    <cellStyle name="注释 3 6 7" xfId="553"/>
    <cellStyle name="标题 2 4 3 6" xfId="554"/>
    <cellStyle name="链接单元格 2 10" xfId="555"/>
    <cellStyle name="百分比 2 2 3 3" xfId="556"/>
    <cellStyle name="标题 3 9" xfId="557"/>
    <cellStyle name="标题 2 2 2 15" xfId="558"/>
    <cellStyle name="百分比 2 2 3 3 10" xfId="559"/>
    <cellStyle name="标题 2 2 2 16" xfId="560"/>
    <cellStyle name="百分比 2 2 3 3 11" xfId="561"/>
    <cellStyle name="百分比 2 2 3 3 12" xfId="562"/>
    <cellStyle name="百分比 2 2 3 3 13" xfId="563"/>
    <cellStyle name="百分比 2 7 3" xfId="564"/>
    <cellStyle name="适中 5_2015.1.3县级预算表" xfId="565"/>
    <cellStyle name="标题 2 2 2 3" xfId="566"/>
    <cellStyle name="百分比 2 2 3 3 2" xfId="567"/>
    <cellStyle name="输出 2 4_2016-2018年财政规划附表(2)" xfId="568"/>
    <cellStyle name="百分比 2 7 4" xfId="569"/>
    <cellStyle name="标题 2 2 2 4" xfId="570"/>
    <cellStyle name="百分比 2 2 3 3 3" xfId="571"/>
    <cellStyle name="注释 3 6 8" xfId="572"/>
    <cellStyle name="标题 2 4 3 7" xfId="573"/>
    <cellStyle name="链接单元格 2 11" xfId="574"/>
    <cellStyle name="百分比 2 2 3 4" xfId="575"/>
    <cellStyle name="标题 2 4 3 9" xfId="576"/>
    <cellStyle name="链接单元格 2 13" xfId="577"/>
    <cellStyle name="百分比 2 2 3 6" xfId="578"/>
    <cellStyle name="百分比 2 6 3 11" xfId="579"/>
    <cellStyle name="链接单元格 2 14" xfId="580"/>
    <cellStyle name="百分比 2 2 3 7" xfId="581"/>
    <cellStyle name="百分比 2 6 3 12" xfId="582"/>
    <cellStyle name="链接单元格 2 15" xfId="583"/>
    <cellStyle name="百分比 2 2 3 8" xfId="584"/>
    <cellStyle name="百分比 2 6 3 13" xfId="585"/>
    <cellStyle name="差 6 4" xfId="586"/>
    <cellStyle name="标题 2 3 4 2 2" xfId="587"/>
    <cellStyle name="链接单元格 2 16" xfId="588"/>
    <cellStyle name="百分比 2 2 3 9" xfId="589"/>
    <cellStyle name="标题 1 5 2 11" xfId="590"/>
    <cellStyle name="百分比 2 6 2 3" xfId="591"/>
    <cellStyle name="适中 3 2 2 3 13" xfId="592"/>
    <cellStyle name="标题 3 5 5 5" xfId="593"/>
    <cellStyle name="百分比 2 2 4 10" xfId="594"/>
    <cellStyle name="标题 1 5 2 12" xfId="595"/>
    <cellStyle name="百分比 2 6 2 4" xfId="596"/>
    <cellStyle name="标题 3 5 5 6" xfId="597"/>
    <cellStyle name="百分比 2 2 4 11" xfId="598"/>
    <cellStyle name="标题 1 5 2 13" xfId="599"/>
    <cellStyle name="百分比 2 6 2 5" xfId="600"/>
    <cellStyle name="标题 3 5 5 7" xfId="601"/>
    <cellStyle name="百分比 2 2 4 12" xfId="602"/>
    <cellStyle name="标题 3 5 5 8" xfId="603"/>
    <cellStyle name="百分比 2 2 4 13" xfId="604"/>
    <cellStyle name="标题 3 5 5 9" xfId="605"/>
    <cellStyle name="百分比 2 2 4 14" xfId="606"/>
    <cellStyle name="百分比 2 2 4 15" xfId="607"/>
    <cellStyle name="标题 2 4 2 2 14" xfId="608"/>
    <cellStyle name="百分比 2 4 4 13" xfId="609"/>
    <cellStyle name="常规 2 2 2 2 2 4" xfId="610"/>
    <cellStyle name="标题 3 5 16" xfId="611"/>
    <cellStyle name="标题 2 4 4 5" xfId="612"/>
    <cellStyle name="百分比 2 2 4 2" xfId="613"/>
    <cellStyle name="常规 2 3 2 3 6" xfId="614"/>
    <cellStyle name="差 2 17" xfId="615"/>
    <cellStyle name="标题 4 4 2 2 2 3" xfId="616"/>
    <cellStyle name="百分比 2 2 4 2 2" xfId="617"/>
    <cellStyle name="常规 2 3 2 3 7" xfId="618"/>
    <cellStyle name="差 2 18" xfId="619"/>
    <cellStyle name="标题 4 4 2 2 2 4" xfId="620"/>
    <cellStyle name="百分比 2 2 4 2 3" xfId="621"/>
    <cellStyle name="标题 4 4 2 2 2 5" xfId="622"/>
    <cellStyle name="百分比 2 2 4 2 4" xfId="623"/>
    <cellStyle name="百分比 2 2 4 2 5" xfId="624"/>
    <cellStyle name="常规 2 2 2 2 2 5" xfId="625"/>
    <cellStyle name="标题 3 5 17" xfId="626"/>
    <cellStyle name="标题 2 4 4 6" xfId="627"/>
    <cellStyle name="百分比 2 2 4 3" xfId="628"/>
    <cellStyle name="注释 4 6 8" xfId="629"/>
    <cellStyle name="标题 2 5 3 7" xfId="630"/>
    <cellStyle name="标题 2 3 2 15" xfId="631"/>
    <cellStyle name="百分比 2 2 4 3 10" xfId="632"/>
    <cellStyle name="链接单元格 7 11" xfId="633"/>
    <cellStyle name="百分比 2 3 3 4" xfId="634"/>
    <cellStyle name="注释 4 6 9" xfId="635"/>
    <cellStyle name="标题 2 5 3 8" xfId="636"/>
    <cellStyle name="标题 2 3 2 16" xfId="637"/>
    <cellStyle name="百分比 2 2 4 3 11" xfId="638"/>
    <cellStyle name="链接单元格 7 12" xfId="639"/>
    <cellStyle name="百分比 2 3 3 5" xfId="640"/>
    <cellStyle name="标题 2 5 3 9" xfId="641"/>
    <cellStyle name="百分比 2 2 4 3 12" xfId="642"/>
    <cellStyle name="链接单元格 7 13" xfId="643"/>
    <cellStyle name="百分比 2 3 3 6" xfId="644"/>
    <cellStyle name="差 5 5 10" xfId="645"/>
    <cellStyle name="标题 4 4 2 2 3 3" xfId="646"/>
    <cellStyle name="注释 2 5 4" xfId="647"/>
    <cellStyle name="标题 2 3 2 3" xfId="648"/>
    <cellStyle name="百分比 2 2 4 3 2" xfId="649"/>
    <cellStyle name="差 5 5 11" xfId="650"/>
    <cellStyle name="标题 4 4 2 2 3 4" xfId="651"/>
    <cellStyle name="注释 2 5 5" xfId="652"/>
    <cellStyle name="标题 2 3 2 4" xfId="653"/>
    <cellStyle name="百分比 2 2 4 3 3" xfId="654"/>
    <cellStyle name="差 5 5 12" xfId="655"/>
    <cellStyle name="标题 4 4 2 2 3 5" xfId="656"/>
    <cellStyle name="标题 2 3 2 5" xfId="657"/>
    <cellStyle name="标题 1 4 2 10" xfId="658"/>
    <cellStyle name="百分比 2 2 4 3 4" xfId="659"/>
    <cellStyle name="差 5 5 13" xfId="660"/>
    <cellStyle name="标题 4 4 2 2 3 6" xfId="661"/>
    <cellStyle name="标题 2 3 2 6" xfId="662"/>
    <cellStyle name="标题 1 4 2 11" xfId="663"/>
    <cellStyle name="百分比 2 2 4 3 5" xfId="664"/>
    <cellStyle name="标题 4 4 2 2 3 7" xfId="665"/>
    <cellStyle name="标题 2 3 2 7" xfId="666"/>
    <cellStyle name="标题 1 4 2 12" xfId="667"/>
    <cellStyle name="百分比 2 2 4 3 6" xfId="668"/>
    <cellStyle name="标题 4 4 2 2 3 8" xfId="669"/>
    <cellStyle name="标题 2 3 2 8" xfId="670"/>
    <cellStyle name="标题 1 4 2 13" xfId="671"/>
    <cellStyle name="百分比 2 2 4 3 7" xfId="672"/>
    <cellStyle name="标题 4 4 2 2 3 9" xfId="673"/>
    <cellStyle name="标题 2 3 2 9" xfId="674"/>
    <cellStyle name="标题 1 4 2 14" xfId="675"/>
    <cellStyle name="百分比 2 2 4 3 8" xfId="676"/>
    <cellStyle name="标题 1 4 2 15" xfId="677"/>
    <cellStyle name="计算 4 3 10" xfId="678"/>
    <cellStyle name="百分比 2 2 4 3 9" xfId="679"/>
    <cellStyle name="标题 2 4 4 7" xfId="680"/>
    <cellStyle name="百分比 2 2 4 4" xfId="681"/>
    <cellStyle name="标题 2 4 4 8" xfId="682"/>
    <cellStyle name="百分比 2 2 4 5" xfId="683"/>
    <cellStyle name="标题 2 4 4 9" xfId="684"/>
    <cellStyle name="百分比 2 2 4 6" xfId="685"/>
    <cellStyle name="百分比 2 2 4 7" xfId="686"/>
    <cellStyle name="差 7 3" xfId="687"/>
    <cellStyle name="标题 1 2 4_2016-2018年财政规划附表(2)" xfId="688"/>
    <cellStyle name="百分比 2 2 4 8" xfId="689"/>
    <cellStyle name="差 7 4" xfId="690"/>
    <cellStyle name="标题 2 3 4 3 2" xfId="691"/>
    <cellStyle name="百分比 2 2 4 9" xfId="692"/>
    <cellStyle name="标题 2 4 5 5" xfId="693"/>
    <cellStyle name="百分比 2 2 5 2" xfId="694"/>
    <cellStyle name="百分比 2 2 5 3" xfId="695"/>
    <cellStyle name="百分比 2 2 5 4" xfId="696"/>
    <cellStyle name="百分比 2 2 5 5" xfId="697"/>
    <cellStyle name="百分比 2 4 2 3 4" xfId="698"/>
    <cellStyle name="标题 2 5 5 8" xfId="699"/>
    <cellStyle name="标题 2 2_2015.1.3县级预算表" xfId="700"/>
    <cellStyle name="百分比 2 3 5 5" xfId="701"/>
    <cellStyle name="标题 2 2 3 3 2" xfId="702"/>
    <cellStyle name="百分比 2 2 6 10" xfId="703"/>
    <cellStyle name="标题 5 4 3 10" xfId="704"/>
    <cellStyle name="百分比 2 4 2 3 5" xfId="705"/>
    <cellStyle name="标题 2 5 5 9" xfId="706"/>
    <cellStyle name="标题 2 2 3 3 3" xfId="707"/>
    <cellStyle name="汇总 3 3 3 10" xfId="708"/>
    <cellStyle name="百分比 2 2 6 11" xfId="709"/>
    <cellStyle name="标题 5 4 3 11" xfId="710"/>
    <cellStyle name="百分比 2 4 2 3 6" xfId="711"/>
    <cellStyle name="标题 2 2 3 3 4" xfId="712"/>
    <cellStyle name="汇总 3 3 3 11" xfId="713"/>
    <cellStyle name="百分比 2 2 6 12" xfId="714"/>
    <cellStyle name="标题 5 4 3 12" xfId="715"/>
    <cellStyle name="百分比 2 4 2 3 7" xfId="716"/>
    <cellStyle name="标题 2 2 3 3 5" xfId="717"/>
    <cellStyle name="汇总 3 3 3 12" xfId="718"/>
    <cellStyle name="百分比 2 2 6 13" xfId="719"/>
    <cellStyle name="标题 1 7 3 6" xfId="720"/>
    <cellStyle name="百分比 2 3 16" xfId="721"/>
    <cellStyle name="标题 2 4 6 5" xfId="722"/>
    <cellStyle name="百分比 2 2 6 2" xfId="723"/>
    <cellStyle name="常规 2 3 4 3 10" xfId="724"/>
    <cellStyle name="标题 1 7 3 7" xfId="725"/>
    <cellStyle name="百分比 2 3 17" xfId="726"/>
    <cellStyle name="标题 2 4 6 6" xfId="727"/>
    <cellStyle name="百分比 2 2 6 3" xfId="728"/>
    <cellStyle name="常规 2 3 4 3 11" xfId="729"/>
    <cellStyle name="标题 1 7 3 8" xfId="730"/>
    <cellStyle name="百分比 2 3 18" xfId="731"/>
    <cellStyle name="百分比 2 2 6 4" xfId="732"/>
    <cellStyle name="标题 3 4 3 10" xfId="733"/>
    <cellStyle name="标题 2 4 6 7" xfId="734"/>
    <cellStyle name="标题 2 5 4 5" xfId="735"/>
    <cellStyle name="百分比 2 3 4 2" xfId="736"/>
    <cellStyle name="百分比 2 2 7" xfId="737"/>
    <cellStyle name="百分比 2 3 4 3" xfId="738"/>
    <cellStyle name="百分比 2 4 2 2 2" xfId="739"/>
    <cellStyle name="百分比 2 2 8" xfId="740"/>
    <cellStyle name="百分比 2 3 4 4" xfId="741"/>
    <cellStyle name="百分比 2 4 2 2 3" xfId="742"/>
    <cellStyle name="百分比 2 2 9" xfId="743"/>
    <cellStyle name="汇总 4 3 3 10" xfId="744"/>
    <cellStyle name="百分比 2 3" xfId="745"/>
    <cellStyle name="链接单元格 2 2 12" xfId="746"/>
    <cellStyle name="百分比 2 3 10" xfId="747"/>
    <cellStyle name="标题 1 3 4 3 8" xfId="748"/>
    <cellStyle name="链接单元格 2 2 13" xfId="749"/>
    <cellStyle name="百分比 2 3 11" xfId="750"/>
    <cellStyle name="标题 1 3 4 3 9" xfId="751"/>
    <cellStyle name="标题 1 7 3 2" xfId="752"/>
    <cellStyle name="链接单元格 2 2 14" xfId="753"/>
    <cellStyle name="百分比 2 3 12" xfId="754"/>
    <cellStyle name="标题 1 7 3 3" xfId="755"/>
    <cellStyle name="链接单元格 2 2 15" xfId="756"/>
    <cellStyle name="百分比 2 3 13" xfId="757"/>
    <cellStyle name="标题 1 7 3 4" xfId="758"/>
    <cellStyle name="标题 1 5 3_2016-2018年财政规划附表(2)" xfId="759"/>
    <cellStyle name="链接单元格 2 2 16" xfId="760"/>
    <cellStyle name="百分比 2 3 14" xfId="761"/>
    <cellStyle name="标题 1 7 3 5" xfId="762"/>
    <cellStyle name="百分比 2 3 15" xfId="763"/>
    <cellStyle name="标题 3 3 2 2 3 7" xfId="764"/>
    <cellStyle name="百分比 2 3 2 2 2 4" xfId="765"/>
    <cellStyle name="百分比 2 3 2" xfId="766"/>
    <cellStyle name="百分比 2 3 2 10" xfId="767"/>
    <cellStyle name="标题 3 3 6 9" xfId="768"/>
    <cellStyle name="标题 1 3 4_2016-2018年财政规划附表(2)" xfId="769"/>
    <cellStyle name="百分比 2 3 2 11" xfId="770"/>
    <cellStyle name="常规 15 2 2" xfId="771"/>
    <cellStyle name="百分比 2 6 2" xfId="772"/>
    <cellStyle name="百分比 2 3 2 12" xfId="773"/>
    <cellStyle name="标题 2 3 3_2016-2018年财政规划附表(2)" xfId="774"/>
    <cellStyle name="标题 2 5 2 5" xfId="775"/>
    <cellStyle name="差 2 2 2 10" xfId="776"/>
    <cellStyle name="百分比 2 3 2 2" xfId="777"/>
    <cellStyle name="标题 4 5 5 9" xfId="778"/>
    <cellStyle name="百分比 2 8 13" xfId="779"/>
    <cellStyle name="差 2 4 2 4" xfId="780"/>
    <cellStyle name="标题 3 6 3 12" xfId="781"/>
    <cellStyle name="百分比 2 4 4" xfId="782"/>
    <cellStyle name="百分比 2 3 2 2 3 6" xfId="783"/>
    <cellStyle name="标题 8 7" xfId="784"/>
    <cellStyle name="标题 2 2 3 13" xfId="785"/>
    <cellStyle name="差 4 4 4" xfId="786"/>
    <cellStyle name="百分比 2 3 2 2 3 11" xfId="787"/>
    <cellStyle name="差 2 2 2 2 4" xfId="788"/>
    <cellStyle name="链接单元格 2 2 2 14" xfId="789"/>
    <cellStyle name="好 3 2 13" xfId="790"/>
    <cellStyle name="标题 2 4 3 3 3" xfId="791"/>
    <cellStyle name="解释性文本 2 6 7" xfId="792"/>
    <cellStyle name="百分比 2 3 2 2 10" xfId="793"/>
    <cellStyle name="差 2 4 2 5" xfId="794"/>
    <cellStyle name="标题 3 6 3 13" xfId="795"/>
    <cellStyle name="标题 4 2 2" xfId="796"/>
    <cellStyle name="百分比 2 4 5" xfId="797"/>
    <cellStyle name="百分比 2 3 2 2 3 7" xfId="798"/>
    <cellStyle name="标题 8 8" xfId="799"/>
    <cellStyle name="标题 2 2 3 14" xfId="800"/>
    <cellStyle name="差 4 4 5" xfId="801"/>
    <cellStyle name="百分比 2 3 2 2 3 12" xfId="802"/>
    <cellStyle name="差 2 2 2 2 5" xfId="803"/>
    <cellStyle name="适中 7 3 11" xfId="804"/>
    <cellStyle name="标题 5 2 4 10" xfId="805"/>
    <cellStyle name="链接单元格 2 2 2 15" xfId="806"/>
    <cellStyle name="好 3 2 14" xfId="807"/>
    <cellStyle name="标题 2 4 3 3 4" xfId="808"/>
    <cellStyle name="解释性文本 2 6 8" xfId="809"/>
    <cellStyle name="百分比 2 3 2 2 11" xfId="810"/>
    <cellStyle name="百分比 2 3 2 2 2" xfId="811"/>
    <cellStyle name="标题 3 3 2 2 3 5" xfId="812"/>
    <cellStyle name="百分比 2 3 2 2 2 2" xfId="813"/>
    <cellStyle name="标题 3 3 2 2 3 6" xfId="814"/>
    <cellStyle name="百分比 2 3 2 2 2 3" xfId="815"/>
    <cellStyle name="百分比 2 3 3" xfId="816"/>
    <cellStyle name="标题 3 3 2 2 3 8" xfId="817"/>
    <cellStyle name="百分比 2 3 2 2 2 5" xfId="818"/>
    <cellStyle name="百分比 2 3 2 2 4" xfId="819"/>
    <cellStyle name="百分比 2 3 2 2 5" xfId="820"/>
    <cellStyle name="百分比 2 3 2 2 6" xfId="821"/>
    <cellStyle name="百分比 2 3 2 2 7" xfId="822"/>
    <cellStyle name="百分比 2 3 2 2 8" xfId="823"/>
    <cellStyle name="标题 1 2 3 10" xfId="824"/>
    <cellStyle name="百分比 2 3 2 2 9" xfId="825"/>
    <cellStyle name="标题 2 5 2 6" xfId="826"/>
    <cellStyle name="差 2 2 2 11" xfId="827"/>
    <cellStyle name="百分比 2 3 2 3" xfId="828"/>
    <cellStyle name="百分比 2 3 2 3 2" xfId="829"/>
    <cellStyle name="标题 1 5 5 6" xfId="830"/>
    <cellStyle name="百分比 2 3 2 3 3" xfId="831"/>
    <cellStyle name="标题 1 5 5 7" xfId="832"/>
    <cellStyle name="百分比 2 3 2 3 4" xfId="833"/>
    <cellStyle name="标题 1 5 5 8" xfId="834"/>
    <cellStyle name="百分比 2 3 2 3 5" xfId="835"/>
    <cellStyle name="标题 1 5 5 9" xfId="836"/>
    <cellStyle name="标题 2 5 2 7" xfId="837"/>
    <cellStyle name="差 2 2 2 12" xfId="838"/>
    <cellStyle name="百分比 2 3 2 4" xfId="839"/>
    <cellStyle name="百分比 2 3 2 4 10" xfId="840"/>
    <cellStyle name="百分比 2 3 2 4 2" xfId="841"/>
    <cellStyle name="百分比 2 3 2 4 11" xfId="842"/>
    <cellStyle name="百分比 2 3 2 4 3" xfId="843"/>
    <cellStyle name="百分比 2 3 2 4 12" xfId="844"/>
    <cellStyle name="百分比 2 3 2 4 4" xfId="845"/>
    <cellStyle name="百分比 2 3 2 4 13" xfId="846"/>
    <cellStyle name="百分比 2 3 2 4 5" xfId="847"/>
    <cellStyle name="百分比 2 3 2 4 6" xfId="848"/>
    <cellStyle name="标题 6 2 2 3 2" xfId="849"/>
    <cellStyle name="百分比 2 3 2 4 7" xfId="850"/>
    <cellStyle name="标题 6 2 2 3 3" xfId="851"/>
    <cellStyle name="百分比 2 3 2 4 8" xfId="852"/>
    <cellStyle name="标题 6 2 2 3 4" xfId="853"/>
    <cellStyle name="标题 2 2 2 2 10" xfId="854"/>
    <cellStyle name="百分比 2 3 2 4 9" xfId="855"/>
    <cellStyle name="标题 2 5 2 8" xfId="856"/>
    <cellStyle name="差 2 2 2 13" xfId="857"/>
    <cellStyle name="百分比 2 3 2 5" xfId="858"/>
    <cellStyle name="标题 2 5 2 9" xfId="859"/>
    <cellStyle name="差 2 2 2 14" xfId="860"/>
    <cellStyle name="百分比 2 3 2 6" xfId="861"/>
    <cellStyle name="差 2 2 2 15" xfId="862"/>
    <cellStyle name="百分比 2 3 2 7" xfId="863"/>
    <cellStyle name="百分比 2 3 2 8" xfId="864"/>
    <cellStyle name="百分比 2 3 2 9" xfId="865"/>
    <cellStyle name="标题 5 4 9" xfId="866"/>
    <cellStyle name="百分比 2 3 3 10" xfId="867"/>
    <cellStyle name="百分比 2 3 3 11" xfId="868"/>
    <cellStyle name="标题 2 2 6 3" xfId="869"/>
    <cellStyle name="差 6 2 2" xfId="870"/>
    <cellStyle name="百分比 2 3 3 13" xfId="871"/>
    <cellStyle name="标题 2 2 6 4" xfId="872"/>
    <cellStyle name="差 6 2 3" xfId="873"/>
    <cellStyle name="百分比 2 3 3 14" xfId="874"/>
    <cellStyle name="标题 2 2 6 5" xfId="875"/>
    <cellStyle name="差 6 2 4" xfId="876"/>
    <cellStyle name="百分比 2 3 3 15" xfId="877"/>
    <cellStyle name="百分比 2 3 3 2" xfId="878"/>
    <cellStyle name="标题 4 4 2 2 3 13" xfId="879"/>
    <cellStyle name="注释 4 6 6" xfId="880"/>
    <cellStyle name="标题 2 5 3 5" xfId="881"/>
    <cellStyle name="标题 2 3 2 13" xfId="882"/>
    <cellStyle name="百分比 2 3 3 2 2" xfId="883"/>
    <cellStyle name="百分比 2 3 3 2 3" xfId="884"/>
    <cellStyle name="输出 4 10" xfId="885"/>
    <cellStyle name="百分比 2 3 3 2 4" xfId="886"/>
    <cellStyle name="输出 4 11" xfId="887"/>
    <cellStyle name="百分比 2 3 3 2 5" xfId="888"/>
    <cellStyle name="注释 4 6 7" xfId="889"/>
    <cellStyle name="标题 2 5 3 6" xfId="890"/>
    <cellStyle name="标题 2 3 2 14" xfId="891"/>
    <cellStyle name="链接单元格 7 10" xfId="892"/>
    <cellStyle name="百分比 2 3 3 3" xfId="893"/>
    <cellStyle name="检查单元格 7 4" xfId="894"/>
    <cellStyle name="标题 2 4 2 2 2 5" xfId="895"/>
    <cellStyle name="标题 3 2 2 15" xfId="896"/>
    <cellStyle name="百分比 2 3 3 3 10" xfId="897"/>
    <cellStyle name="检查单元格 7 5" xfId="898"/>
    <cellStyle name="标题 3 2 2 16" xfId="899"/>
    <cellStyle name="百分比 2 3 3 3 11" xfId="900"/>
    <cellStyle name="百分比 2 3 3 3 12" xfId="901"/>
    <cellStyle name="百分比 2 3 3 3 13" xfId="902"/>
    <cellStyle name="标题 3 2 2 3" xfId="903"/>
    <cellStyle name="链接单元格 4 2 2_2016-2018年财政规划附表(2)" xfId="904"/>
    <cellStyle name="百分比 2 3 3 3 2" xfId="905"/>
    <cellStyle name="标题 3 2 2 4" xfId="906"/>
    <cellStyle name="百分比 2 3 3 3 3" xfId="907"/>
    <cellStyle name="标题 3 2 2 5" xfId="908"/>
    <cellStyle name="百分比 2 3 3 3 4" xfId="909"/>
    <cellStyle name="标题 3 2 2 6" xfId="910"/>
    <cellStyle name="百分比 2 3 3 3 5" xfId="911"/>
    <cellStyle name="标题 3 2 2 7" xfId="912"/>
    <cellStyle name="百分比 2 3 3 3 6" xfId="913"/>
    <cellStyle name="标题 3 2 2 8" xfId="914"/>
    <cellStyle name="百分比 2 3 3 3 7" xfId="915"/>
    <cellStyle name="标题 3 2 2 9" xfId="916"/>
    <cellStyle name="百分比 2 3 3 3 8" xfId="917"/>
    <cellStyle name="百分比 2 3 3 3 9" xfId="918"/>
    <cellStyle name="链接单元格 7 15" xfId="919"/>
    <cellStyle name="百分比 2 3 3 8" xfId="920"/>
    <cellStyle name="百分比 2 3 3 9" xfId="921"/>
    <cellStyle name="标题 1 5_2015.1.3县级预算表" xfId="922"/>
    <cellStyle name="百分比 2 3 4" xfId="923"/>
    <cellStyle name="百分比 2 3 4 10" xfId="924"/>
    <cellStyle name="链接单元格 3 2 2 10" xfId="925"/>
    <cellStyle name="标题 4 3 4 3 2" xfId="926"/>
    <cellStyle name="百分比 2 3 4 11" xfId="927"/>
    <cellStyle name="链接单元格 3 2 2 11" xfId="928"/>
    <cellStyle name="标题 4 3 4 3 3" xfId="929"/>
    <cellStyle name="百分比 2 3 4 12" xfId="930"/>
    <cellStyle name="链接单元格 3 2 2 12" xfId="931"/>
    <cellStyle name="标题 4 3 4 3 4" xfId="932"/>
    <cellStyle name="百分比 2 3 4 13" xfId="933"/>
    <cellStyle name="链接单元格 3 2 2 13" xfId="934"/>
    <cellStyle name="标题 4 3 4 3 5" xfId="935"/>
    <cellStyle name="百分比 2 3 4 14" xfId="936"/>
    <cellStyle name="链接单元格 3 2 2 14" xfId="937"/>
    <cellStyle name="标题 4 3 4 3 6" xfId="938"/>
    <cellStyle name="百分比 2 3 4 15" xfId="939"/>
    <cellStyle name="输出 3 4 3 2" xfId="940"/>
    <cellStyle name="百分比 2 4 2 3 11" xfId="941"/>
    <cellStyle name="标题 7 2 4 5" xfId="942"/>
    <cellStyle name="标题 3 4 2 2 2 5" xfId="943"/>
    <cellStyle name="百分比 2 3 4 2 2" xfId="944"/>
    <cellStyle name="输出 3 4 3 3" xfId="945"/>
    <cellStyle name="百分比 2 4 2 3 12" xfId="946"/>
    <cellStyle name="标题 7 2 4 6" xfId="947"/>
    <cellStyle name="百分比 2 3 4 2 3" xfId="948"/>
    <cellStyle name="输出 3 4 3 4" xfId="949"/>
    <cellStyle name="百分比 2 4 2 3 13" xfId="950"/>
    <cellStyle name="标题 7 2 4 7" xfId="951"/>
    <cellStyle name="百分比 2 3 4 2 4" xfId="952"/>
    <cellStyle name="百分比 2 3 4 2 5" xfId="953"/>
    <cellStyle name="标题 3 3 2 15" xfId="954"/>
    <cellStyle name="百分比 2 3 4 3 10" xfId="955"/>
    <cellStyle name="标题 3 3 2 16" xfId="956"/>
    <cellStyle name="百分比 2 3 4 3 11" xfId="957"/>
    <cellStyle name="百分比 2 3 4 3 12" xfId="958"/>
    <cellStyle name="百分比 2 3 4 3 13" xfId="959"/>
    <cellStyle name="标题 3 3 2 7" xfId="960"/>
    <cellStyle name="标题 3 4 2 2 3 9" xfId="961"/>
    <cellStyle name="百分比 2 3 4 3 6" xfId="962"/>
    <cellStyle name="链接单元格 3 2 2 3 2" xfId="963"/>
    <cellStyle name="标题 3 3 2 8" xfId="964"/>
    <cellStyle name="百分比 2 3 4 3 7" xfId="965"/>
    <cellStyle name="链接单元格 3 2 2 3 3" xfId="966"/>
    <cellStyle name="标题 3 3 2 9" xfId="967"/>
    <cellStyle name="百分比 2 3 4 3 8" xfId="968"/>
    <cellStyle name="百分比 2 3 4 3 9" xfId="969"/>
    <cellStyle name="百分比 2 3 4 5" xfId="970"/>
    <cellStyle name="百分比 2 4 2 2 4" xfId="971"/>
    <cellStyle name="百分比 2 3 4 6" xfId="972"/>
    <cellStyle name="百分比 2 4 2 2 5" xfId="973"/>
    <cellStyle name="百分比 2 3 4 7" xfId="974"/>
    <cellStyle name="百分比 2 3 4 8" xfId="975"/>
    <cellStyle name="百分比 2 3 5" xfId="976"/>
    <cellStyle name="标题 1 7 10" xfId="977"/>
    <cellStyle name="百分比 2 3 7" xfId="978"/>
    <cellStyle name="好 3 3 3 11" xfId="979"/>
    <cellStyle name="标题 2 5 5 5" xfId="980"/>
    <cellStyle name="百分比 2 3 5 2" xfId="981"/>
    <cellStyle name="好 3 3 3 12" xfId="982"/>
    <cellStyle name="百分比 2 4 2 3 2" xfId="983"/>
    <cellStyle name="标题 2 5 5 6" xfId="984"/>
    <cellStyle name="百分比 2 3 5 3" xfId="985"/>
    <cellStyle name="标题 1 7 11" xfId="986"/>
    <cellStyle name="百分比 2 3 8" xfId="987"/>
    <cellStyle name="百分比 2 3 6" xfId="988"/>
    <cellStyle name="汇总 3 4 3 10" xfId="989"/>
    <cellStyle name="百分比 2 3 6 11" xfId="990"/>
    <cellStyle name="汇总 3 4 3 11" xfId="991"/>
    <cellStyle name="百分比 2 3 6 12" xfId="992"/>
    <cellStyle name="汇总 3 4 3 12" xfId="993"/>
    <cellStyle name="百分比 2 3 6 13" xfId="994"/>
    <cellStyle name="百分比 2 3 6 5" xfId="995"/>
    <cellStyle name="标题 1 6_2016-2018年财政规划附表(2)" xfId="996"/>
    <cellStyle name="百分比 2 3 6 6" xfId="997"/>
    <cellStyle name="百分比 2 3 6 7" xfId="998"/>
    <cellStyle name="标题 3 4 3_2016-2018年财政规划附表(2)" xfId="999"/>
    <cellStyle name="链接单元格 2 3 12" xfId="1000"/>
    <cellStyle name="百分比 2 4 10" xfId="1001"/>
    <cellStyle name="百分比 2 3 6 8" xfId="1002"/>
    <cellStyle name="链接单元格 2 3 13" xfId="1003"/>
    <cellStyle name="百分比 2 4 11" xfId="1004"/>
    <cellStyle name="百分比 2 3 6 9" xfId="1005"/>
    <cellStyle name="差 2 4 2" xfId="1006"/>
    <cellStyle name="汇总 4 3 3 11" xfId="1007"/>
    <cellStyle name="百分比 2 4" xfId="1008"/>
    <cellStyle name="链接单元格 2 3 14" xfId="1009"/>
    <cellStyle name="百分比 2 4 12" xfId="1010"/>
    <cellStyle name="标题 1 2 3 3 2" xfId="1011"/>
    <cellStyle name="链接单元格 2 3 15" xfId="1012"/>
    <cellStyle name="百分比 2 4 13" xfId="1013"/>
    <cellStyle name="标题 1 2 3 3 3" xfId="1014"/>
    <cellStyle name="百分比 2 4 14" xfId="1015"/>
    <cellStyle name="标题 3 3 5 2" xfId="1016"/>
    <cellStyle name="标题 1 2 3 3 4" xfId="1017"/>
    <cellStyle name="百分比 2 4 15" xfId="1018"/>
    <cellStyle name="标题 3 3 5 3" xfId="1019"/>
    <cellStyle name="标题 1 2 3 3 5" xfId="1020"/>
    <cellStyle name="百分比 2 4 16" xfId="1021"/>
    <cellStyle name="百分比 2 8 3" xfId="1022"/>
    <cellStyle name="标题 5 4 3 6" xfId="1023"/>
    <cellStyle name="检查单元格 4 2 2 2 2" xfId="1024"/>
    <cellStyle name="常规 4 2 2 9" xfId="1025"/>
    <cellStyle name="标题 4 3 2 4 5" xfId="1026"/>
    <cellStyle name="好 3 3 3 7" xfId="1027"/>
    <cellStyle name="百分比 2 4 2 10" xfId="1028"/>
    <cellStyle name="百分比 2 8 4" xfId="1029"/>
    <cellStyle name="标题 5 4 3 7" xfId="1030"/>
    <cellStyle name="检查单元格 4 2 2 2 3" xfId="1031"/>
    <cellStyle name="标题 4 3 2 4 6" xfId="1032"/>
    <cellStyle name="好 3 3 3 8" xfId="1033"/>
    <cellStyle name="百分比 2 4 2 11" xfId="1034"/>
    <cellStyle name="标题 4 6 2" xfId="1035"/>
    <cellStyle name="百分比 2 8 5" xfId="1036"/>
    <cellStyle name="输出 2 2 2 3 10" xfId="1037"/>
    <cellStyle name="检查单元格 4 2" xfId="1038"/>
    <cellStyle name="标题 5 4 3 8" xfId="1039"/>
    <cellStyle name="检查单元格 4 2 2 2 4" xfId="1040"/>
    <cellStyle name="标题 4 3 2 4 7" xfId="1041"/>
    <cellStyle name="好 3 3 3 9" xfId="1042"/>
    <cellStyle name="百分比 2 4 2 12" xfId="1043"/>
    <cellStyle name="标题 4 6 3" xfId="1044"/>
    <cellStyle name="百分比 2 8 6" xfId="1045"/>
    <cellStyle name="输出 2 2 2 3 11" xfId="1046"/>
    <cellStyle name="检查单元格 4 3" xfId="1047"/>
    <cellStyle name="标题 5 4 3 9" xfId="1048"/>
    <cellStyle name="检查单元格 4 2 2 2 5" xfId="1049"/>
    <cellStyle name="标题 4 3 2 4 8" xfId="1050"/>
    <cellStyle name="百分比 2 4 2 13" xfId="1051"/>
    <cellStyle name="标题 4 6 4" xfId="1052"/>
    <cellStyle name="标题 1 8 10" xfId="1053"/>
    <cellStyle name="百分比 2 8 7" xfId="1054"/>
    <cellStyle name="标题 4 3 2 4 9" xfId="1055"/>
    <cellStyle name="百分比 2 4 2 14" xfId="1056"/>
    <cellStyle name="标题 4 6 5" xfId="1057"/>
    <cellStyle name="标题 1 8 11" xfId="1058"/>
    <cellStyle name="百分比 2 8 8" xfId="1059"/>
    <cellStyle name="百分比 2 4 2 15" xfId="1060"/>
    <cellStyle name="标题 4 3 2 11" xfId="1061"/>
    <cellStyle name="标题 3 2 2_2015.1.3县级预算表" xfId="1062"/>
    <cellStyle name="注释 5 5 6" xfId="1063"/>
    <cellStyle name="链接单元格 3 4 3 10" xfId="1064"/>
    <cellStyle name="检查单元格 10" xfId="1065"/>
    <cellStyle name="好 5_2015.1.3县级预算表" xfId="1066"/>
    <cellStyle name="标题 2 6 2 5" xfId="1067"/>
    <cellStyle name="标题 2 4 3 3 12" xfId="1068"/>
    <cellStyle name="百分比 2 4 2 2" xfId="1069"/>
    <cellStyle name="标题 4 3 2 12" xfId="1070"/>
    <cellStyle name="标题 2 4 3 3 13" xfId="1071"/>
    <cellStyle name="百分比 2 4 2 3" xfId="1072"/>
    <cellStyle name="百分比 2 4 2 3 10" xfId="1073"/>
    <cellStyle name="标题 7 2 4 4" xfId="1074"/>
    <cellStyle name="标题 3 4 2 2_2016-2018年财政规划附表(2)" xfId="1075"/>
    <cellStyle name="标题 5 4 3 13" xfId="1076"/>
    <cellStyle name="百分比 2 4 2 3 8" xfId="1077"/>
    <cellStyle name="标题 4 3 2 13" xfId="1078"/>
    <cellStyle name="百分比 2 4 2 4" xfId="1079"/>
    <cellStyle name="标题 4 3 2 14" xfId="1080"/>
    <cellStyle name="百分比 2 4 2 5" xfId="1081"/>
    <cellStyle name="标题 4 3 2 15" xfId="1082"/>
    <cellStyle name="百分比 2 4 2 6" xfId="1083"/>
    <cellStyle name="标题 4 3 2 16" xfId="1084"/>
    <cellStyle name="标题 1 3_2015.1.3县级预算表" xfId="1085"/>
    <cellStyle name="百分比 2 4 2 7" xfId="1086"/>
    <cellStyle name="百分比 2 4 2 8" xfId="1087"/>
    <cellStyle name="差 2 4 3 2" xfId="1088"/>
    <cellStyle name="百分比 3 15" xfId="1089"/>
    <cellStyle name="百分比 2 5 2" xfId="1090"/>
    <cellStyle name="百分比 2 4 2 9" xfId="1091"/>
    <cellStyle name="标题 2 6 3 5" xfId="1092"/>
    <cellStyle name="百分比 2 4 3 2" xfId="1093"/>
    <cellStyle name="标题 2 6 3 6" xfId="1094"/>
    <cellStyle name="百分比 2 4 3 3" xfId="1095"/>
    <cellStyle name="标题 2 6 3 7" xfId="1096"/>
    <cellStyle name="差 7 3 10" xfId="1097"/>
    <cellStyle name="百分比 2 4 3 4" xfId="1098"/>
    <cellStyle name="标题 2 6 3 8" xfId="1099"/>
    <cellStyle name="差 7 3 11" xfId="1100"/>
    <cellStyle name="百分比 2 4 3 5" xfId="1101"/>
    <cellStyle name="标题 2 4 2 2 11" xfId="1102"/>
    <cellStyle name="百分比 2 4 4 10" xfId="1103"/>
    <cellStyle name="标题 2 4 2 2 12" xfId="1104"/>
    <cellStyle name="百分比 2 4 4 11" xfId="1105"/>
    <cellStyle name="百分比 2 4 4 2" xfId="1106"/>
    <cellStyle name="百分比 2 4 4 3" xfId="1107"/>
    <cellStyle name="百分比 2 4 4 4" xfId="1108"/>
    <cellStyle name="百分比 2 4 4 5" xfId="1109"/>
    <cellStyle name="百分比 2 4 4 6" xfId="1110"/>
    <cellStyle name="百分比 2 4 4 7" xfId="1111"/>
    <cellStyle name="标题 7 4 3 10" xfId="1112"/>
    <cellStyle name="百分比 2 4 4 8" xfId="1113"/>
    <cellStyle name="百分比 2 7 2" xfId="1114"/>
    <cellStyle name="标题 4 2 4_2016-2018年财政规划附表(2)" xfId="1115"/>
    <cellStyle name="标题 7 4 3 11" xfId="1116"/>
    <cellStyle name="百分比 2 4 4 9" xfId="1117"/>
    <cellStyle name="差 2 4 3" xfId="1118"/>
    <cellStyle name="汇总 4 3 3 12" xfId="1119"/>
    <cellStyle name="百分比 2 5" xfId="1120"/>
    <cellStyle name="差 2 4 3 10" xfId="1121"/>
    <cellStyle name="标题 2 3 2 3 3" xfId="1122"/>
    <cellStyle name="链接单元格 2 4 12" xfId="1123"/>
    <cellStyle name="百分比 2 5 10" xfId="1124"/>
    <cellStyle name="差 2 4 3 11" xfId="1125"/>
    <cellStyle name="标题 2 3 2 3 4" xfId="1126"/>
    <cellStyle name="链接单元格 2 4 13" xfId="1127"/>
    <cellStyle name="百分比 2 5 11" xfId="1128"/>
    <cellStyle name="标题 2 7 2 5" xfId="1129"/>
    <cellStyle name="百分比 2 5 2 2" xfId="1130"/>
    <cellStyle name="百分比 2 5 2 3" xfId="1131"/>
    <cellStyle name="百分比 2 5 2 4" xfId="1132"/>
    <cellStyle name="百分比 2 5 2 5" xfId="1133"/>
    <cellStyle name="差 2 4 3 3" xfId="1134"/>
    <cellStyle name="百分比 3 16" xfId="1135"/>
    <cellStyle name="百分比 2 5 3" xfId="1136"/>
    <cellStyle name="百分比 2 5 3 13" xfId="1137"/>
    <cellStyle name="标题 2 7 3 9" xfId="1138"/>
    <cellStyle name="百分比 2 5 3 6" xfId="1139"/>
    <cellStyle name="百分比 2 5 3 7" xfId="1140"/>
    <cellStyle name="百分比 2 5 3 8" xfId="1141"/>
    <cellStyle name="百分比 2 5 3 9" xfId="1142"/>
    <cellStyle name="差 2 4 3 4" xfId="1143"/>
    <cellStyle name="标题 4 4 4 2 2" xfId="1144"/>
    <cellStyle name="好 4 2 2_2016-2018年财政规划附表(2)" xfId="1145"/>
    <cellStyle name="百分比 3 17" xfId="1146"/>
    <cellStyle name="百分比 2 5 4" xfId="1147"/>
    <cellStyle name="差 2 4 3 5" xfId="1148"/>
    <cellStyle name="标题 4 4 4 2 3" xfId="1149"/>
    <cellStyle name="标题 4 3 2" xfId="1150"/>
    <cellStyle name="百分比 2 5 5" xfId="1151"/>
    <cellStyle name="差 2 4 4" xfId="1152"/>
    <cellStyle name="常规 15 2" xfId="1153"/>
    <cellStyle name="汇总 4 3 3 13" xfId="1154"/>
    <cellStyle name="百分比 2 6" xfId="1155"/>
    <cellStyle name="百分比 2 6 11" xfId="1156"/>
    <cellStyle name="百分比 2 6 12" xfId="1157"/>
    <cellStyle name="标题 2 2 2 2 3 2" xfId="1158"/>
    <cellStyle name="百分比 2 6 13" xfId="1159"/>
    <cellStyle name="标题 2 2 2 2 3 3" xfId="1160"/>
    <cellStyle name="百分比 2 6 14" xfId="1161"/>
    <cellStyle name="标题 2 2 2 2 3 4" xfId="1162"/>
    <cellStyle name="百分比 2 6 15" xfId="1163"/>
    <cellStyle name="标题 1 5 2 10" xfId="1164"/>
    <cellStyle name="百分比 2 6 2 2" xfId="1165"/>
    <cellStyle name="常规 2 5 3 2 5" xfId="1166"/>
    <cellStyle name="标题 5 2 2 14" xfId="1167"/>
    <cellStyle name="百分比 2 6 3 2" xfId="1168"/>
    <cellStyle name="标题 5 2 2 15" xfId="1169"/>
    <cellStyle name="百分比 5 10" xfId="1170"/>
    <cellStyle name="百分比 2 6 3 3" xfId="1171"/>
    <cellStyle name="百分比 5 12" xfId="1172"/>
    <cellStyle name="百分比 2 6 3 5" xfId="1173"/>
    <cellStyle name="标题 4 4 4 3 5" xfId="1174"/>
    <cellStyle name="标题 4 4 4" xfId="1175"/>
    <cellStyle name="百分比 2 6 7" xfId="1176"/>
    <cellStyle name="标题 4 4 5" xfId="1177"/>
    <cellStyle name="标题 4 4 4 3 6" xfId="1178"/>
    <cellStyle name="输出 6 10" xfId="1179"/>
    <cellStyle name="百分比 2 6 8" xfId="1180"/>
    <cellStyle name="标题 4 4 6" xfId="1181"/>
    <cellStyle name="标题 1 7_2016-2018年财政规划附表(2)" xfId="1182"/>
    <cellStyle name="标题 4 4 4 3 7" xfId="1183"/>
    <cellStyle name="输出 6 11" xfId="1184"/>
    <cellStyle name="百分比 2 6 9" xfId="1185"/>
    <cellStyle name="差 2 4 5" xfId="1186"/>
    <cellStyle name="百分比 2 7" xfId="1187"/>
    <cellStyle name="链接单元格 3 6 2" xfId="1188"/>
    <cellStyle name="差 2 4 6" xfId="1189"/>
    <cellStyle name="百分比 2 8" xfId="1190"/>
    <cellStyle name="标题 4 6 6" xfId="1191"/>
    <cellStyle name="标题 1 8 12" xfId="1192"/>
    <cellStyle name="百分比 2 8 9" xfId="1193"/>
    <cellStyle name="链接单元格 3 6 3" xfId="1194"/>
    <cellStyle name="差 2 4 7" xfId="1195"/>
    <cellStyle name="百分比 2 9" xfId="1196"/>
    <cellStyle name="标题 2 7 3 4" xfId="1197"/>
    <cellStyle name="标题 2 3 2 2 3 13" xfId="1198"/>
    <cellStyle name="百分比 3" xfId="1199"/>
    <cellStyle name="标题 1 2 2 2 3 7" xfId="1200"/>
    <cellStyle name="警告文本 5 8" xfId="1201"/>
    <cellStyle name="百分比 3 10" xfId="1202"/>
    <cellStyle name="警告文本 5 9" xfId="1203"/>
    <cellStyle name="百分比 3 11" xfId="1204"/>
    <cellStyle name="标题 7 3 3 10" xfId="1205"/>
    <cellStyle name="标题 1 2 2 2 3 8" xfId="1206"/>
    <cellStyle name="百分比 3 12" xfId="1207"/>
    <cellStyle name="标题 7 3 3 11" xfId="1208"/>
    <cellStyle name="标题 1 2 2 2 3 9" xfId="1209"/>
    <cellStyle name="百分比 3 13" xfId="1210"/>
    <cellStyle name="标题 7 3 3 12" xfId="1211"/>
    <cellStyle name="百分比 3 14" xfId="1212"/>
    <cellStyle name="标题 7 3 3 13" xfId="1213"/>
    <cellStyle name="标题 3 6 3 6" xfId="1214"/>
    <cellStyle name="百分比 3 2" xfId="1215"/>
    <cellStyle name="常规 2 3 2 2 2 7" xfId="1216"/>
    <cellStyle name="百分比 3 2 10" xfId="1217"/>
    <cellStyle name="常规 2 3 2 2 2 8" xfId="1218"/>
    <cellStyle name="百分比 3 2 11" xfId="1219"/>
    <cellStyle name="常规 2 3 2 2 2 9" xfId="1220"/>
    <cellStyle name="百分比 3 2 12" xfId="1221"/>
    <cellStyle name="标题 10 3 2" xfId="1222"/>
    <cellStyle name="百分比 3 2 13" xfId="1223"/>
    <cellStyle name="标题 3 3 4 3 2" xfId="1224"/>
    <cellStyle name="标题 10 3 3" xfId="1225"/>
    <cellStyle name="百分比 3 2 14" xfId="1226"/>
    <cellStyle name="标题 3 3 4 3 3" xfId="1227"/>
    <cellStyle name="标题 10 3 4" xfId="1228"/>
    <cellStyle name="百分比 3 2 15" xfId="1229"/>
    <cellStyle name="百分比 3 2 2" xfId="1230"/>
    <cellStyle name="标题 3 4 2 5" xfId="1231"/>
    <cellStyle name="百分比 3 2 2 2" xfId="1232"/>
    <cellStyle name="标题 3 4 2 6" xfId="1233"/>
    <cellStyle name="百分比 3 2 2 3" xfId="1234"/>
    <cellStyle name="标题 3 4 2 7" xfId="1235"/>
    <cellStyle name="百分比 3 2 2 4" xfId="1236"/>
    <cellStyle name="标题 3 4 2 8" xfId="1237"/>
    <cellStyle name="百分比 3 2 2 5" xfId="1238"/>
    <cellStyle name="百分比 3 2 3" xfId="1239"/>
    <cellStyle name="百分比 3 2 3 10" xfId="1240"/>
    <cellStyle name="百分比 3 2 3 11" xfId="1241"/>
    <cellStyle name="百分比 3 2 3 12" xfId="1242"/>
    <cellStyle name="百分比 3 2 3 13" xfId="1243"/>
    <cellStyle name="标题 3 4 3 7" xfId="1244"/>
    <cellStyle name="常规 2 3 2 2 2 14" xfId="1245"/>
    <cellStyle name="百分比 3 2 3 4" xfId="1246"/>
    <cellStyle name="标题 3 4 3 8" xfId="1247"/>
    <cellStyle name="常规 2 3 2 2 2 15" xfId="1248"/>
    <cellStyle name="百分比 3 2 3 5" xfId="1249"/>
    <cellStyle name="标题 3 4 3 9" xfId="1250"/>
    <cellStyle name="百分比 3 2 3 6" xfId="1251"/>
    <cellStyle name="适中 4 2 2 3 10" xfId="1252"/>
    <cellStyle name="百分比 3 2 3 7" xfId="1253"/>
    <cellStyle name="适中 4 2 2 3 11" xfId="1254"/>
    <cellStyle name="百分比 3 2 3 8" xfId="1255"/>
    <cellStyle name="标题 2 4 4 2 2" xfId="1256"/>
    <cellStyle name="适中 4 2 2 3 12" xfId="1257"/>
    <cellStyle name="百分比 3 2 3 9" xfId="1258"/>
    <cellStyle name="百分比 3 2 4" xfId="1259"/>
    <cellStyle name="百分比 3 2 5" xfId="1260"/>
    <cellStyle name="百分比 3 2 6" xfId="1261"/>
    <cellStyle name="百分比 3 2 7" xfId="1262"/>
    <cellStyle name="百分比 3 2 8" xfId="1263"/>
    <cellStyle name="百分比 3 2 9" xfId="1264"/>
    <cellStyle name="标题 3 6 3 7" xfId="1265"/>
    <cellStyle name="百分比 3 3" xfId="1266"/>
    <cellStyle name="标题 4 4 3 3 2" xfId="1267"/>
    <cellStyle name="链接单元格 3 2 12" xfId="1268"/>
    <cellStyle name="差 4 2 2 2 3" xfId="1269"/>
    <cellStyle name="百分比 3 3 10" xfId="1270"/>
    <cellStyle name="标题 4 4 3 3 3" xfId="1271"/>
    <cellStyle name="标题 3 4 2" xfId="1272"/>
    <cellStyle name="链接单元格 3 2 13" xfId="1273"/>
    <cellStyle name="差 4 2 2 2 4" xfId="1274"/>
    <cellStyle name="百分比 3 3 11" xfId="1275"/>
    <cellStyle name="标题 4 4 3 3 4" xfId="1276"/>
    <cellStyle name="标题 3 4 3" xfId="1277"/>
    <cellStyle name="链接单元格 3 2 14" xfId="1278"/>
    <cellStyle name="差 4 2 2 2 5" xfId="1279"/>
    <cellStyle name="百分比 3 3 12" xfId="1280"/>
    <cellStyle name="标题 4 4 3 3 5" xfId="1281"/>
    <cellStyle name="汇总 3 4 10" xfId="1282"/>
    <cellStyle name="标题 3 4 4" xfId="1283"/>
    <cellStyle name="链接单元格 3 2 15" xfId="1284"/>
    <cellStyle name="百分比 3 3 13" xfId="1285"/>
    <cellStyle name="标题 4 4 3 3 6" xfId="1286"/>
    <cellStyle name="汇总 3 4 11" xfId="1287"/>
    <cellStyle name="标题 3 4 5" xfId="1288"/>
    <cellStyle name="链接单元格 3 2 16" xfId="1289"/>
    <cellStyle name="百分比 3 3 14" xfId="1290"/>
    <cellStyle name="标题 4 4 3 3 7" xfId="1291"/>
    <cellStyle name="汇总 3 4 12" xfId="1292"/>
    <cellStyle name="标题 3 4 6" xfId="1293"/>
    <cellStyle name="百分比 3 3 15" xfId="1294"/>
    <cellStyle name="标题 1 2 2 2 3 12" xfId="1295"/>
    <cellStyle name="警告文本 5 17" xfId="1296"/>
    <cellStyle name="差 5 2 3 8" xfId="1297"/>
    <cellStyle name="百分比 3 3 2" xfId="1298"/>
    <cellStyle name="标题 3 5 2 5" xfId="1299"/>
    <cellStyle name="百分比 3 3 2 2" xfId="1300"/>
    <cellStyle name="标题 3 5 2 6" xfId="1301"/>
    <cellStyle name="百分比 3 3 2 3" xfId="1302"/>
    <cellStyle name="标题 3 5 2 7" xfId="1303"/>
    <cellStyle name="百分比 3 3 2 4" xfId="1304"/>
    <cellStyle name="标题 3 5 2 8" xfId="1305"/>
    <cellStyle name="百分比 3 3 2 5" xfId="1306"/>
    <cellStyle name="标题 1 2 2 2 3 13" xfId="1307"/>
    <cellStyle name="差 5 2 3 9" xfId="1308"/>
    <cellStyle name="百分比 3 3 3" xfId="1309"/>
    <cellStyle name="百分比 3 3 3 10" xfId="1310"/>
    <cellStyle name="百分比 3 3 3 11" xfId="1311"/>
    <cellStyle name="百分比 3 3 3 12" xfId="1312"/>
    <cellStyle name="百分比 3 3 3 13" xfId="1313"/>
    <cellStyle name="标题 3 5 3 5" xfId="1314"/>
    <cellStyle name="百分比 3 3 3 2" xfId="1315"/>
    <cellStyle name="标题 3 5 3 6" xfId="1316"/>
    <cellStyle name="百分比 3 3 3 3" xfId="1317"/>
    <cellStyle name="标题 3 5 3 7" xfId="1318"/>
    <cellStyle name="百分比 3 3 3 4" xfId="1319"/>
    <cellStyle name="标题 3 5 3 8" xfId="1320"/>
    <cellStyle name="百分比 3 3 3 5" xfId="1321"/>
    <cellStyle name="标题 3 5 3 9" xfId="1322"/>
    <cellStyle name="百分比 3 3 3 6" xfId="1323"/>
    <cellStyle name="百分比 3 3 3 7" xfId="1324"/>
    <cellStyle name="解释性文本 4 5 5" xfId="1325"/>
    <cellStyle name="标题 1 4 3_2016-2018年财政规划附表(2)" xfId="1326"/>
    <cellStyle name="百分比 3 3 3 8" xfId="1327"/>
    <cellStyle name="百分比 3 3 3 9" xfId="1328"/>
    <cellStyle name="百分比 3 3 4" xfId="1329"/>
    <cellStyle name="百分比 3 3 5" xfId="1330"/>
    <cellStyle name="百分比 3 3 6" xfId="1331"/>
    <cellStyle name="百分比 3 3 7" xfId="1332"/>
    <cellStyle name="百分比 3 3 8" xfId="1333"/>
    <cellStyle name="百分比 3 3 9" xfId="1334"/>
    <cellStyle name="差 2 5 2" xfId="1335"/>
    <cellStyle name="标题 3 6 3 8" xfId="1336"/>
    <cellStyle name="百分比 3 4" xfId="1337"/>
    <cellStyle name="标题 2 3 2 2 5" xfId="1338"/>
    <cellStyle name="汇总 7 3 9" xfId="1339"/>
    <cellStyle name="百分比 3 4 2" xfId="1340"/>
    <cellStyle name="标题 2 3 2 2 6" xfId="1341"/>
    <cellStyle name="百分比 3 4 3" xfId="1342"/>
    <cellStyle name="标题 2 3 2 2 7" xfId="1343"/>
    <cellStyle name="百分比 3 4 4" xfId="1344"/>
    <cellStyle name="适中 4 2 3 4" xfId="1345"/>
    <cellStyle name="标题 5 2 2" xfId="1346"/>
    <cellStyle name="标题 2 3 2 2 8" xfId="1347"/>
    <cellStyle name="百分比 3 4 5" xfId="1348"/>
    <cellStyle name="标题 3 6 3 9" xfId="1349"/>
    <cellStyle name="百分比 3 5" xfId="1350"/>
    <cellStyle name="链接单元格 3 4 12" xfId="1351"/>
    <cellStyle name="百分比 3 5 10" xfId="1352"/>
    <cellStyle name="链接单元格 3 4 13" xfId="1353"/>
    <cellStyle name="百分比 3 5 11" xfId="1354"/>
    <cellStyle name="链接单元格 3 4 14" xfId="1355"/>
    <cellStyle name="百分比 3 5 12" xfId="1356"/>
    <cellStyle name="链接单元格 3 4 15" xfId="1357"/>
    <cellStyle name="百分比 3 5 13" xfId="1358"/>
    <cellStyle name="适中 4 2 4 7" xfId="1359"/>
    <cellStyle name="警告文本 2 6 10" xfId="1360"/>
    <cellStyle name="标题 5 3 5" xfId="1361"/>
    <cellStyle name="百分比 3 5 8" xfId="1362"/>
    <cellStyle name="适中 4 2 4 8" xfId="1363"/>
    <cellStyle name="警告文本 2 6 11" xfId="1364"/>
    <cellStyle name="标题 5 3 6" xfId="1365"/>
    <cellStyle name="百分比 3 5 9" xfId="1366"/>
    <cellStyle name="常规 16 2" xfId="1367"/>
    <cellStyle name="百分比 3 6" xfId="1368"/>
    <cellStyle name="百分比 3 7" xfId="1369"/>
    <cellStyle name="百分比 3 8" xfId="1370"/>
    <cellStyle name="百分比 3 9" xfId="1371"/>
    <cellStyle name="百分比 4 10" xfId="1372"/>
    <cellStyle name="百分比 4 11" xfId="1373"/>
    <cellStyle name="百分比 4 12" xfId="1374"/>
    <cellStyle name="标题 4 7_2016-2018年财政规划附表(2)" xfId="1375"/>
    <cellStyle name="百分比 4 13" xfId="1376"/>
    <cellStyle name="百分比 4 14" xfId="1377"/>
    <cellStyle name="百分比 4 15" xfId="1378"/>
    <cellStyle name="百分比 4 2" xfId="1379"/>
    <cellStyle name="百分比 4 2 2" xfId="1380"/>
    <cellStyle name="百分比 4 2 3" xfId="1381"/>
    <cellStyle name="百分比 4 2 4" xfId="1382"/>
    <cellStyle name="百分比 4 2 5" xfId="1383"/>
    <cellStyle name="百分比 4 3" xfId="1384"/>
    <cellStyle name="链接单元格 4 2 12" xfId="1385"/>
    <cellStyle name="百分比 4 3 10" xfId="1386"/>
    <cellStyle name="标题 4 3 2 4 13" xfId="1387"/>
    <cellStyle name="注释 4 4 2 5" xfId="1388"/>
    <cellStyle name="标题 8 4 2" xfId="1389"/>
    <cellStyle name="链接单元格 4 2 13" xfId="1390"/>
    <cellStyle name="百分比 4 3 11" xfId="1391"/>
    <cellStyle name="标题 8 4 3" xfId="1392"/>
    <cellStyle name="链接单元格 4 2 14" xfId="1393"/>
    <cellStyle name="百分比 4 3 12" xfId="1394"/>
    <cellStyle name="汇总 4 4 10" xfId="1395"/>
    <cellStyle name="标题 8 4 4" xfId="1396"/>
    <cellStyle name="链接单元格 4 2 15" xfId="1397"/>
    <cellStyle name="百分比 4 3 13" xfId="1398"/>
    <cellStyle name="差 5 3 3 8" xfId="1399"/>
    <cellStyle name="百分比 4 3 2" xfId="1400"/>
    <cellStyle name="差 5 3 3 9" xfId="1401"/>
    <cellStyle name="百分比 4 3 3" xfId="1402"/>
    <cellStyle name="百分比 4 3 4" xfId="1403"/>
    <cellStyle name="百分比 4 3 5" xfId="1404"/>
    <cellStyle name="百分比 4 3 6" xfId="1405"/>
    <cellStyle name="百分比 4 3 7" xfId="1406"/>
    <cellStyle name="百分比 4 3 8" xfId="1407"/>
    <cellStyle name="百分比 4 3 9" xfId="1408"/>
    <cellStyle name="百分比 4 4" xfId="1409"/>
    <cellStyle name="百分比 4 5" xfId="1410"/>
    <cellStyle name="百分比 4 6" xfId="1411"/>
    <cellStyle name="百分比 4 7" xfId="1412"/>
    <cellStyle name="百分比 4 8" xfId="1413"/>
    <cellStyle name="百分比 4 9" xfId="1414"/>
    <cellStyle name="标题 5 2 2 3" xfId="1415"/>
    <cellStyle name="百分比 5 2" xfId="1416"/>
    <cellStyle name="标题 5 2 2 3 2" xfId="1417"/>
    <cellStyle name="解释性文本 7 7" xfId="1418"/>
    <cellStyle name="百分比 5 2 2" xfId="1419"/>
    <cellStyle name="标题 5 2 2 3 3" xfId="1420"/>
    <cellStyle name="解释性文本 7 8" xfId="1421"/>
    <cellStyle name="百分比 5 2 3" xfId="1422"/>
    <cellStyle name="标题 5 2 2 3 4" xfId="1423"/>
    <cellStyle name="解释性文本 7 9" xfId="1424"/>
    <cellStyle name="百分比 5 2 4" xfId="1425"/>
    <cellStyle name="标题 5 2 2 3 5" xfId="1426"/>
    <cellStyle name="常规 2 4 2 2_2016-2018年财政规划附表(2)" xfId="1427"/>
    <cellStyle name="百分比 5 2 5" xfId="1428"/>
    <cellStyle name="标题 5 2 2 4" xfId="1429"/>
    <cellStyle name="百分比 5 3" xfId="1430"/>
    <cellStyle name="链接单元格 5 2 12" xfId="1431"/>
    <cellStyle name="百分比 5 3 10" xfId="1432"/>
    <cellStyle name="链接单元格 5 2 13" xfId="1433"/>
    <cellStyle name="百分比 5 3 11" xfId="1434"/>
    <cellStyle name="链接单元格 5 2 14" xfId="1435"/>
    <cellStyle name="百分比 5 3 12" xfId="1436"/>
    <cellStyle name="链接单元格 5 2 15" xfId="1437"/>
    <cellStyle name="百分比 5 3 13" xfId="1438"/>
    <cellStyle name="解释性文本 8 7" xfId="1439"/>
    <cellStyle name="百分比 5 3 2" xfId="1440"/>
    <cellStyle name="标题 7 3 14" xfId="1441"/>
    <cellStyle name="解释性文本 8 8" xfId="1442"/>
    <cellStyle name="百分比 5 3 3" xfId="1443"/>
    <cellStyle name="标题 7 3 15" xfId="1444"/>
    <cellStyle name="解释性文本 8 9" xfId="1445"/>
    <cellStyle name="百分比 5 3 4" xfId="1446"/>
    <cellStyle name="百分比 5 3 5" xfId="1447"/>
    <cellStyle name="百分比 5 3 6" xfId="1448"/>
    <cellStyle name="百分比 5 3 7" xfId="1449"/>
    <cellStyle name="百分比 5 3 8" xfId="1450"/>
    <cellStyle name="百分比 5 3 9" xfId="1451"/>
    <cellStyle name="标题 5 2 2 5" xfId="1452"/>
    <cellStyle name="百分比 5 4" xfId="1453"/>
    <cellStyle name="标题 5 2 2 6" xfId="1454"/>
    <cellStyle name="百分比 5 5" xfId="1455"/>
    <cellStyle name="标题 5 2 2 7" xfId="1456"/>
    <cellStyle name="百分比 5 6" xfId="1457"/>
    <cellStyle name="标题 5 2 2 8" xfId="1458"/>
    <cellStyle name="百分比 5 7" xfId="1459"/>
    <cellStyle name="标题 5 2 2 9" xfId="1460"/>
    <cellStyle name="百分比 5 8" xfId="1461"/>
    <cellStyle name="解释性文本 4 2 4 10" xfId="1462"/>
    <cellStyle name="百分比 5 9" xfId="1463"/>
    <cellStyle name="标题 1 10" xfId="1464"/>
    <cellStyle name="标题 1 11" xfId="1465"/>
    <cellStyle name="标题 1 12" xfId="1466"/>
    <cellStyle name="警告文本 3 3 10" xfId="1467"/>
    <cellStyle name="标题 3 3 4 3 6" xfId="1468"/>
    <cellStyle name="标题 10 3 7" xfId="1469"/>
    <cellStyle name="标题 1 2" xfId="1470"/>
    <cellStyle name="标题 1 2 10" xfId="1471"/>
    <cellStyle name="标题 1 2 11" xfId="1472"/>
    <cellStyle name="标题 1 2 12" xfId="1473"/>
    <cellStyle name="标题 1 3 3 3 10" xfId="1474"/>
    <cellStyle name="标题 1 2 13" xfId="1475"/>
    <cellStyle name="标题 1 3 3 3 11" xfId="1476"/>
    <cellStyle name="标题 1 2 14" xfId="1477"/>
    <cellStyle name="标题 3 2" xfId="1478"/>
    <cellStyle name="标题 1 3 3 3 12" xfId="1479"/>
    <cellStyle name="标题 1 2 15" xfId="1480"/>
    <cellStyle name="标题 3 3" xfId="1481"/>
    <cellStyle name="标题 1 3 3 3 13" xfId="1482"/>
    <cellStyle name="标题 1 2 16" xfId="1483"/>
    <cellStyle name="标题 3 4_2015.1.3县级预算表" xfId="1484"/>
    <cellStyle name="标题 3 4" xfId="1485"/>
    <cellStyle name="标题 1 2 17" xfId="1486"/>
    <cellStyle name="标题 2 2 2 10" xfId="1487"/>
    <cellStyle name="标题 3 5" xfId="1488"/>
    <cellStyle name="标题 1 2 18" xfId="1489"/>
    <cellStyle name="标题 2 2 2 11" xfId="1490"/>
    <cellStyle name="标题 7 6 13" xfId="1491"/>
    <cellStyle name="标题 4 7 3 7" xfId="1492"/>
    <cellStyle name="标题 1 2 2" xfId="1493"/>
    <cellStyle name="标题 9 3 6" xfId="1494"/>
    <cellStyle name="常规 3 8 6" xfId="1495"/>
    <cellStyle name="标题 4 3 2 2 3 13" xfId="1496"/>
    <cellStyle name="标题 1 2 2 10" xfId="1497"/>
    <cellStyle name="标题 9 3 7" xfId="1498"/>
    <cellStyle name="标题 1 2 2 11" xfId="1499"/>
    <cellStyle name="标题 9 3 8" xfId="1500"/>
    <cellStyle name="标题 1 2 2 12" xfId="1501"/>
    <cellStyle name="标题 9 3 9" xfId="1502"/>
    <cellStyle name="标题 1 2 2 13" xfId="1503"/>
    <cellStyle name="标题 1 2 2 14" xfId="1504"/>
    <cellStyle name="标题 1 2 2 15" xfId="1505"/>
    <cellStyle name="标题 1 2 2 16" xfId="1506"/>
    <cellStyle name="标题 1 2 2 2" xfId="1507"/>
    <cellStyle name="差 2 4 10" xfId="1508"/>
    <cellStyle name="标题 9 3 11" xfId="1509"/>
    <cellStyle name="常规 3 8 11" xfId="1510"/>
    <cellStyle name="标题 3 2 5 4" xfId="1511"/>
    <cellStyle name="标题 1 2 2 2 12" xfId="1512"/>
    <cellStyle name="差 2 4 11" xfId="1513"/>
    <cellStyle name="标题 9 3 12" xfId="1514"/>
    <cellStyle name="常规 3 8 12" xfId="1515"/>
    <cellStyle name="标题 3 2 5 5" xfId="1516"/>
    <cellStyle name="标题 1 2 2 2 13" xfId="1517"/>
    <cellStyle name="检查单元格 2 6 2" xfId="1518"/>
    <cellStyle name="差 2 4 12" xfId="1519"/>
    <cellStyle name="标题 9 3 13" xfId="1520"/>
    <cellStyle name="标题 1 2 2 2 14" xfId="1521"/>
    <cellStyle name="检查单元格 2 6 3" xfId="1522"/>
    <cellStyle name="差 2 4 13" xfId="1523"/>
    <cellStyle name="注释 8 2" xfId="1524"/>
    <cellStyle name="标题 1 2 2 2 15" xfId="1525"/>
    <cellStyle name="标题 1 2 2 2 2" xfId="1526"/>
    <cellStyle name="标题 1 2 2 2 3" xfId="1527"/>
    <cellStyle name="标题 1 2 2 2 3 10" xfId="1528"/>
    <cellStyle name="标题 1 2 2 2 3 11" xfId="1529"/>
    <cellStyle name="汇总 4 2 2 3 6" xfId="1530"/>
    <cellStyle name="标题 1 2 2 2 3 2" xfId="1531"/>
    <cellStyle name="标题 3 2 2 2 3 10" xfId="1532"/>
    <cellStyle name="汇总 4 2 2 3 7" xfId="1533"/>
    <cellStyle name="标题 1 2 2 2 3 3" xfId="1534"/>
    <cellStyle name="标题 3 2 2 2 3 11" xfId="1535"/>
    <cellStyle name="汇总 4 2 2 3 8" xfId="1536"/>
    <cellStyle name="标题 1 2 2 2 3 4" xfId="1537"/>
    <cellStyle name="标题 3 2 2 2 3 12" xfId="1538"/>
    <cellStyle name="汇总 4 2 2 3 9" xfId="1539"/>
    <cellStyle name="标题 1 2 2 2 3 5" xfId="1540"/>
    <cellStyle name="标题 3 2 2 2 3 13" xfId="1541"/>
    <cellStyle name="标题 1 2 2 2 3 6" xfId="1542"/>
    <cellStyle name="标题 3 2 4 2" xfId="1543"/>
    <cellStyle name="标题 1 2 2 2 4" xfId="1544"/>
    <cellStyle name="标题 3 2 4 3" xfId="1545"/>
    <cellStyle name="标题 1 2 2 2 5" xfId="1546"/>
    <cellStyle name="标题 3 2 4 4" xfId="1547"/>
    <cellStyle name="标题 1 2 2 2 6" xfId="1548"/>
    <cellStyle name="标题 3 2 4 5" xfId="1549"/>
    <cellStyle name="标题 1 2 2 2 7" xfId="1550"/>
    <cellStyle name="标题 3 2 4 6" xfId="1551"/>
    <cellStyle name="标题 1 2 2 2 8" xfId="1552"/>
    <cellStyle name="标题 3 2 4 7" xfId="1553"/>
    <cellStyle name="标题 1 2 2 2 9" xfId="1554"/>
    <cellStyle name="标题 1 5 16" xfId="1555"/>
    <cellStyle name="标题 1 2 2 2_2016-2018年财政规划附表(2)" xfId="1556"/>
    <cellStyle name="标题 1 2 2 3" xfId="1557"/>
    <cellStyle name="标题 4 8 2" xfId="1558"/>
    <cellStyle name="标题 1 2 2 4 10" xfId="1559"/>
    <cellStyle name="标题 4 8 3" xfId="1560"/>
    <cellStyle name="标题 8 2 3 2" xfId="1561"/>
    <cellStyle name="标题 1 2 2 4 11" xfId="1562"/>
    <cellStyle name="标题 4 8 4" xfId="1563"/>
    <cellStyle name="标题 8 2 3 3" xfId="1564"/>
    <cellStyle name="输出 5 3 2" xfId="1565"/>
    <cellStyle name="标题 1 2 2 4 12" xfId="1566"/>
    <cellStyle name="标题 1 2 2 4 2" xfId="1567"/>
    <cellStyle name="标题 1 2 2 4 3" xfId="1568"/>
    <cellStyle name="标题 3 2 6 2" xfId="1569"/>
    <cellStyle name="标题 1 2 2 4 4" xfId="1570"/>
    <cellStyle name="标题 3 2 6 3" xfId="1571"/>
    <cellStyle name="标题 1 2 2 4 5" xfId="1572"/>
    <cellStyle name="标题 3 2 6 4" xfId="1573"/>
    <cellStyle name="标题 1 2 2 4 6" xfId="1574"/>
    <cellStyle name="标题 3 2 6 5" xfId="1575"/>
    <cellStyle name="适中 2 11" xfId="1576"/>
    <cellStyle name="计算 7" xfId="1577"/>
    <cellStyle name="标题 1 3 2 2 3 10" xfId="1578"/>
    <cellStyle name="输出 5 10" xfId="1579"/>
    <cellStyle name="标题 1 2 2 4 7" xfId="1580"/>
    <cellStyle name="标题 3 2 6 6" xfId="1581"/>
    <cellStyle name="输入 3 2 2 10" xfId="1582"/>
    <cellStyle name="适中 2 12" xfId="1583"/>
    <cellStyle name="计算 8" xfId="1584"/>
    <cellStyle name="标题 1 3 2 2 3 11" xfId="1585"/>
    <cellStyle name="输出 5 11" xfId="1586"/>
    <cellStyle name="标题 1 2 2 4 8" xfId="1587"/>
    <cellStyle name="标题 3 2 6 7" xfId="1588"/>
    <cellStyle name="输入 3 2 2 11" xfId="1589"/>
    <cellStyle name="适中 2 13" xfId="1590"/>
    <cellStyle name="计算 9" xfId="1591"/>
    <cellStyle name="标题 1 3 2 2 3 12" xfId="1592"/>
    <cellStyle name="输出 5 12" xfId="1593"/>
    <cellStyle name="标题 1 2 2 4 9" xfId="1594"/>
    <cellStyle name="标题 1 2 2 5" xfId="1595"/>
    <cellStyle name="标题 1 2 2 6" xfId="1596"/>
    <cellStyle name="标题 1 2 2 7" xfId="1597"/>
    <cellStyle name="标题 1 2 2 8" xfId="1598"/>
    <cellStyle name="注释 4 2 4 5" xfId="1599"/>
    <cellStyle name="标题 6 6 2" xfId="1600"/>
    <cellStyle name="标题 1 2 2 9" xfId="1601"/>
    <cellStyle name="常规 3 10" xfId="1602"/>
    <cellStyle name="标题 4 5 2 3 7" xfId="1603"/>
    <cellStyle name="常规 2 2 11 2" xfId="1604"/>
    <cellStyle name="输出 4 2 10" xfId="1605"/>
    <cellStyle name="标题 1 2 2_2015.1.3县级预算表" xfId="1606"/>
    <cellStyle name="标题 4 7 3 8" xfId="1607"/>
    <cellStyle name="标题 1 2 3" xfId="1608"/>
    <cellStyle name="标题 1 2 3 11" xfId="1609"/>
    <cellStyle name="标题 3 5 3_2016-2018年财政规划附表(2)" xfId="1610"/>
    <cellStyle name="常规 2 3 3 3 3 2" xfId="1611"/>
    <cellStyle name="标题 1 2 3 12" xfId="1612"/>
    <cellStyle name="常规 2 3 3 3 3 3" xfId="1613"/>
    <cellStyle name="标题 1 2 3 13" xfId="1614"/>
    <cellStyle name="常规 2 3 3 3 3 4" xfId="1615"/>
    <cellStyle name="标题 1 2 3 14" xfId="1616"/>
    <cellStyle name="常规 2 3 3 3 3 5" xfId="1617"/>
    <cellStyle name="标题 1 2 3 15" xfId="1618"/>
    <cellStyle name="标题 3 4 2 2 5" xfId="1619"/>
    <cellStyle name="标题 1 2 3 2" xfId="1620"/>
    <cellStyle name="标题 1 2 3 2 2" xfId="1621"/>
    <cellStyle name="标题 1 2 3 2 3" xfId="1622"/>
    <cellStyle name="标题 3 3 4 2" xfId="1623"/>
    <cellStyle name="标题 1 2 3 2 4" xfId="1624"/>
    <cellStyle name="标题 3 3 4 3" xfId="1625"/>
    <cellStyle name="标题 1 2 3 2 5" xfId="1626"/>
    <cellStyle name="标题 3 4 2 2 6" xfId="1627"/>
    <cellStyle name="标题 1 2 3 3" xfId="1628"/>
    <cellStyle name="标题 9 3 2" xfId="1629"/>
    <cellStyle name="标题 1 2 3 3 10" xfId="1630"/>
    <cellStyle name="标题 9 3 3" xfId="1631"/>
    <cellStyle name="常规 3 8 3" xfId="1632"/>
    <cellStyle name="标题 4 3 2 2 3 10" xfId="1633"/>
    <cellStyle name="标题 1 2 3 3 11" xfId="1634"/>
    <cellStyle name="标题 9 3 4" xfId="1635"/>
    <cellStyle name="常规 3 8 4" xfId="1636"/>
    <cellStyle name="标题 4 3 2 2 3 11" xfId="1637"/>
    <cellStyle name="标题 1 2 3 3 12" xfId="1638"/>
    <cellStyle name="标题 9 3 5" xfId="1639"/>
    <cellStyle name="常规 3 8 5" xfId="1640"/>
    <cellStyle name="标题 4 3 2 2 3 12" xfId="1641"/>
    <cellStyle name="标题 1 2 3 3 13" xfId="1642"/>
    <cellStyle name="标题 3 3 5 4" xfId="1643"/>
    <cellStyle name="标题 1 2 3 3 6" xfId="1644"/>
    <cellStyle name="标题 3 3 5 5" xfId="1645"/>
    <cellStyle name="常规 2 2 2 3_2016-2018年财政规划附表(2)" xfId="1646"/>
    <cellStyle name="标题 1 2 3 3 7" xfId="1647"/>
    <cellStyle name="标题 1 2 3 3 8" xfId="1648"/>
    <cellStyle name="标题 1 2 3 3 9" xfId="1649"/>
    <cellStyle name="标题 3 4 2 2 7" xfId="1650"/>
    <cellStyle name="标题 1 2 3 4" xfId="1651"/>
    <cellStyle name="计算 2 2 2 2 2" xfId="1652"/>
    <cellStyle name="标题 3 4 2 2 8" xfId="1653"/>
    <cellStyle name="标题 1 2 3 5" xfId="1654"/>
    <cellStyle name="输入 6 10" xfId="1655"/>
    <cellStyle name="计算 2 2 2 2 3" xfId="1656"/>
    <cellStyle name="标题 3 4 2 2 9" xfId="1657"/>
    <cellStyle name="标题 1 2 3 6" xfId="1658"/>
    <cellStyle name="常规 2 3 3 3 10" xfId="1659"/>
    <cellStyle name="标题 1 2 3 7" xfId="1660"/>
    <cellStyle name="常规 2 3 3 3 11" xfId="1661"/>
    <cellStyle name="标题 1 2 3 8" xfId="1662"/>
    <cellStyle name="常规 2 3 3 3 12" xfId="1663"/>
    <cellStyle name="标题 1 2 3 9" xfId="1664"/>
    <cellStyle name="标题 1 2 3_2016-2018年财政规划附表(2)" xfId="1665"/>
    <cellStyle name="标题 4 7 3 9" xfId="1666"/>
    <cellStyle name="标题 1 2 4" xfId="1667"/>
    <cellStyle name="警告文本 3 3 11" xfId="1668"/>
    <cellStyle name="标题 3 3 4 3 7" xfId="1669"/>
    <cellStyle name="标题 10 3 8" xfId="1670"/>
    <cellStyle name="标题 1 3" xfId="1671"/>
    <cellStyle name="标题 1 2 4 10" xfId="1672"/>
    <cellStyle name="警告文本 3 3 12" xfId="1673"/>
    <cellStyle name="标题 3 3 4 3 8" xfId="1674"/>
    <cellStyle name="标题 10 3 9" xfId="1675"/>
    <cellStyle name="标题 1 4" xfId="1676"/>
    <cellStyle name="标题 1 2 4 11" xfId="1677"/>
    <cellStyle name="警告文本 3 3 13" xfId="1678"/>
    <cellStyle name="标题 3 3 4 3 9" xfId="1679"/>
    <cellStyle name="标题 1 5" xfId="1680"/>
    <cellStyle name="标题 1 2 4 12" xfId="1681"/>
    <cellStyle name="标题 1 6" xfId="1682"/>
    <cellStyle name="标题 1 2 4 13" xfId="1683"/>
    <cellStyle name="标题 1 7" xfId="1684"/>
    <cellStyle name="标题 1 2 4 14" xfId="1685"/>
    <cellStyle name="标题 1 8" xfId="1686"/>
    <cellStyle name="标题 1 2 4 15" xfId="1687"/>
    <cellStyle name="标题 3 4 2 3 5" xfId="1688"/>
    <cellStyle name="标题 1 2 4 2" xfId="1689"/>
    <cellStyle name="标题 8 5 11" xfId="1690"/>
    <cellStyle name="标题 1 2 4 2 2" xfId="1691"/>
    <cellStyle name="标题 8 5 12" xfId="1692"/>
    <cellStyle name="标题 1 2 4 2 3" xfId="1693"/>
    <cellStyle name="标题 8 5 13" xfId="1694"/>
    <cellStyle name="标题 3 4 4 2" xfId="1695"/>
    <cellStyle name="标题 1 2 4 2 4" xfId="1696"/>
    <cellStyle name="标题 3 4 4 3" xfId="1697"/>
    <cellStyle name="标题 1 2 4 2 5" xfId="1698"/>
    <cellStyle name="标题 1 2 4 3" xfId="1699"/>
    <cellStyle name="检查单元格 3 2 2 2 4" xfId="1700"/>
    <cellStyle name="标题 3 3 2 4 7" xfId="1701"/>
    <cellStyle name="标题 1 2 4 3 10" xfId="1702"/>
    <cellStyle name="检查单元格 3 2 2 2 5" xfId="1703"/>
    <cellStyle name="标题 3 3 2 4 8" xfId="1704"/>
    <cellStyle name="标题 1 2 4 3 11" xfId="1705"/>
    <cellStyle name="标题 3 3 2 4 9" xfId="1706"/>
    <cellStyle name="标题 1 2 4 3 12" xfId="1707"/>
    <cellStyle name="标题 1 2 4 3 13" xfId="1708"/>
    <cellStyle name="标题 4 5 2 14" xfId="1709"/>
    <cellStyle name="警告文本 3 3 3 7" xfId="1710"/>
    <cellStyle name="常规 2 2 4 3" xfId="1711"/>
    <cellStyle name="标题 3 3 4 3 12" xfId="1712"/>
    <cellStyle name="标题 1 2 4 3 2" xfId="1713"/>
    <cellStyle name="标题 4 5 2 15" xfId="1714"/>
    <cellStyle name="标题 4 2 3 3 10" xfId="1715"/>
    <cellStyle name="警告文本 3 3 3 8" xfId="1716"/>
    <cellStyle name="常规 2 2 4 4" xfId="1717"/>
    <cellStyle name="标题 3 3 4 3 13" xfId="1718"/>
    <cellStyle name="标题 1 2 4 3 3" xfId="1719"/>
    <cellStyle name="标题 4 2 3 3 11" xfId="1720"/>
    <cellStyle name="标题 3 4 5 2" xfId="1721"/>
    <cellStyle name="标题 1 2 4 3 4" xfId="1722"/>
    <cellStyle name="标题 4 2 3 3 12" xfId="1723"/>
    <cellStyle name="标题 3 4 5 3" xfId="1724"/>
    <cellStyle name="标题 1 2 4 3 5" xfId="1725"/>
    <cellStyle name="标题 4 2 3 3 13" xfId="1726"/>
    <cellStyle name="标题 3 4 5 4" xfId="1727"/>
    <cellStyle name="标题 1 2 4 3 6" xfId="1728"/>
    <cellStyle name="标题 3 4 5 5" xfId="1729"/>
    <cellStyle name="标题 1 2 4 3 7" xfId="1730"/>
    <cellStyle name="标题 1 2 4 3 8" xfId="1731"/>
    <cellStyle name="标题 1 2 4 3 9" xfId="1732"/>
    <cellStyle name="标题 1 2 4 4" xfId="1733"/>
    <cellStyle name="标题 1 2 4 5" xfId="1734"/>
    <cellStyle name="标题 1 2 4 6" xfId="1735"/>
    <cellStyle name="标题 1 2 4 7" xfId="1736"/>
    <cellStyle name="标题 1 2 4 8" xfId="1737"/>
    <cellStyle name="标题 1 2 4 9" xfId="1738"/>
    <cellStyle name="标题 1 2 5" xfId="1739"/>
    <cellStyle name="标题 3 4 2 4 5" xfId="1740"/>
    <cellStyle name="标题 3 12" xfId="1741"/>
    <cellStyle name="标题 1 2 5 2" xfId="1742"/>
    <cellStyle name="标题 3 4 2 4 6" xfId="1743"/>
    <cellStyle name="标题 1 2 5 3" xfId="1744"/>
    <cellStyle name="标题 3 4 2 4 7" xfId="1745"/>
    <cellStyle name="标题 1 2 5 4" xfId="1746"/>
    <cellStyle name="标题 3 4 2 4 8" xfId="1747"/>
    <cellStyle name="标题 1 2 5 5" xfId="1748"/>
    <cellStyle name="标题 1 2 6" xfId="1749"/>
    <cellStyle name="标题 7 2_2015.1.3县级预算表" xfId="1750"/>
    <cellStyle name="标题 5 4 2 3" xfId="1751"/>
    <cellStyle name="输出 4 3 3 6" xfId="1752"/>
    <cellStyle name="标题 4 3 2 3 2" xfId="1753"/>
    <cellStyle name="标题 1 2 6 10" xfId="1754"/>
    <cellStyle name="标题 5 4 2 4" xfId="1755"/>
    <cellStyle name="输出 4 3 3 7" xfId="1756"/>
    <cellStyle name="标题 4 3 2 3 3" xfId="1757"/>
    <cellStyle name="标题 1 2 6 11" xfId="1758"/>
    <cellStyle name="标题 5 4 2 5" xfId="1759"/>
    <cellStyle name="输出 4 3 3 8" xfId="1760"/>
    <cellStyle name="标题 4 3 2 3 4" xfId="1761"/>
    <cellStyle name="标题 1 2 6 12" xfId="1762"/>
    <cellStyle name="输出 4 3 3 9" xfId="1763"/>
    <cellStyle name="标题 4 3 2 3 5" xfId="1764"/>
    <cellStyle name="标题 1 2 6 13" xfId="1765"/>
    <cellStyle name="标题 1 2 6 2" xfId="1766"/>
    <cellStyle name="标题 1 2 6 3" xfId="1767"/>
    <cellStyle name="标题 1 2 6 4" xfId="1768"/>
    <cellStyle name="标题 1 2 6 5" xfId="1769"/>
    <cellStyle name="标题 3 4 4 3 10" xfId="1770"/>
    <cellStyle name="标题 1 2 6 6" xfId="1771"/>
    <cellStyle name="标题 3 4 4 3 11" xfId="1772"/>
    <cellStyle name="标题 1 2 6 7" xfId="1773"/>
    <cellStyle name="输出 2 9" xfId="1774"/>
    <cellStyle name="标题 4 3 2_2015.1.3县级预算表" xfId="1775"/>
    <cellStyle name="输出 2 2 2 3 2" xfId="1776"/>
    <cellStyle name="标题 3 4 4 3 12" xfId="1777"/>
    <cellStyle name="标题 1 2 6 8" xfId="1778"/>
    <cellStyle name="标题 4 3 3 3 10" xfId="1779"/>
    <cellStyle name="输出 2 2 2 3 3" xfId="1780"/>
    <cellStyle name="标题 3 4 4 3 13" xfId="1781"/>
    <cellStyle name="标题 1 2 6 9" xfId="1782"/>
    <cellStyle name="标题 1 2 7" xfId="1783"/>
    <cellStyle name="标题 1 2 8" xfId="1784"/>
    <cellStyle name="标题 1 2 9" xfId="1785"/>
    <cellStyle name="差 4 4 3 5" xfId="1786"/>
    <cellStyle name="标题 2 3 11" xfId="1787"/>
    <cellStyle name="标题 1 2_2015.1.3县级预算表" xfId="1788"/>
    <cellStyle name="标题 3 6 4" xfId="1789"/>
    <cellStyle name="标题 1 3 10" xfId="1790"/>
    <cellStyle name="标题 3 6 5" xfId="1791"/>
    <cellStyle name="标题 1 3 11" xfId="1792"/>
    <cellStyle name="标题 3 6 6" xfId="1793"/>
    <cellStyle name="标题 1 3 12" xfId="1794"/>
    <cellStyle name="计算 3 4 3 10" xfId="1795"/>
    <cellStyle name="标题 3 6 7" xfId="1796"/>
    <cellStyle name="标题 1 3 13" xfId="1797"/>
    <cellStyle name="计算 3 4 3 11" xfId="1798"/>
    <cellStyle name="标题 3 6 8" xfId="1799"/>
    <cellStyle name="标题 1 3 14" xfId="1800"/>
    <cellStyle name="标题 8 2" xfId="1801"/>
    <cellStyle name="计算 3 4 3 12" xfId="1802"/>
    <cellStyle name="标题 3 6 9" xfId="1803"/>
    <cellStyle name="标题 1 3 15" xfId="1804"/>
    <cellStyle name="标题 8 3" xfId="1805"/>
    <cellStyle name="标题 2 2 2 4 10" xfId="1806"/>
    <cellStyle name="标题 1 3 16" xfId="1807"/>
    <cellStyle name="标题 8 4" xfId="1808"/>
    <cellStyle name="标题 1 3 17" xfId="1809"/>
    <cellStyle name="标题 2 2 3 10" xfId="1810"/>
    <cellStyle name="标题 2 2 2 4 11" xfId="1811"/>
    <cellStyle name="标题 8 5" xfId="1812"/>
    <cellStyle name="标题 1 3 18" xfId="1813"/>
    <cellStyle name="标题 2 2 3 11" xfId="1814"/>
    <cellStyle name="标题 2 2 2 4 12" xfId="1815"/>
    <cellStyle name="标题 1 4_2015.1.3县级预算表" xfId="1816"/>
    <cellStyle name="标题 4 2 2 4 11" xfId="1817"/>
    <cellStyle name="标题 1 3 2" xfId="1818"/>
    <cellStyle name="常规 6 2 3 3" xfId="1819"/>
    <cellStyle name="标题 1 3 2 10" xfId="1820"/>
    <cellStyle name="常规 6 2 3 4" xfId="1821"/>
    <cellStyle name="标题 1 3 2 11" xfId="1822"/>
    <cellStyle name="常规 6 2 3 5" xfId="1823"/>
    <cellStyle name="标题 1 3 2 12" xfId="1824"/>
    <cellStyle name="标题 1 3 2 13" xfId="1825"/>
    <cellStyle name="标题 1 3 2 14" xfId="1826"/>
    <cellStyle name="标题 1 3 2 15" xfId="1827"/>
    <cellStyle name="标题 1 3 2 16" xfId="1828"/>
    <cellStyle name="链接单元格 4_2015.1.3县级预算表" xfId="1829"/>
    <cellStyle name="标题 7 4 10" xfId="1830"/>
    <cellStyle name="标题 1 3 2 2" xfId="1831"/>
    <cellStyle name="标题 1 3 2 2 10" xfId="1832"/>
    <cellStyle name="标题 1 3 2 2 11" xfId="1833"/>
    <cellStyle name="标题 1 3 2 2 12" xfId="1834"/>
    <cellStyle name="标题 1 3 2 2 13" xfId="1835"/>
    <cellStyle name="标题 1 3 2 2 14" xfId="1836"/>
    <cellStyle name="标题 1 3 2 2 15" xfId="1837"/>
    <cellStyle name="标题 1 3 2 2 2" xfId="1838"/>
    <cellStyle name="标题 1 3 2 2 2 2" xfId="1839"/>
    <cellStyle name="标题 1 3 2 2 2 3" xfId="1840"/>
    <cellStyle name="标题 1 3 2 2 2 4" xfId="1841"/>
    <cellStyle name="标题 1 3 2 2 2 5" xfId="1842"/>
    <cellStyle name="标题 4 3 3 10" xfId="1843"/>
    <cellStyle name="标题 1 3 2 2 3" xfId="1844"/>
    <cellStyle name="标题 3 2 6 8" xfId="1845"/>
    <cellStyle name="输入 3 2 2 12" xfId="1846"/>
    <cellStyle name="适中 2 14" xfId="1847"/>
    <cellStyle name="标题 1 3 2 2 3 13" xfId="1848"/>
    <cellStyle name="标题 2 4 2 14" xfId="1849"/>
    <cellStyle name="标题 1 3 2 2 3 2" xfId="1850"/>
    <cellStyle name="标题 2 4 2 15" xfId="1851"/>
    <cellStyle name="标题 1 3 2 2 3 3" xfId="1852"/>
    <cellStyle name="标题 4 5 5 10" xfId="1853"/>
    <cellStyle name="标题 2 4 2 16" xfId="1854"/>
    <cellStyle name="标题 1 3 2 2 3 4" xfId="1855"/>
    <cellStyle name="标题 4 5 5 11" xfId="1856"/>
    <cellStyle name="标题 1 3 2 2 3 5" xfId="1857"/>
    <cellStyle name="标题 4 5 5 12" xfId="1858"/>
    <cellStyle name="标题 1 3 2 2 3 6" xfId="1859"/>
    <cellStyle name="标题 4 5 5 13" xfId="1860"/>
    <cellStyle name="标题 1 3 2 2 3 7" xfId="1861"/>
    <cellStyle name="标题 1 3 2 2 3 8" xfId="1862"/>
    <cellStyle name="标题 1 3 2 2 3 9" xfId="1863"/>
    <cellStyle name="标题 4 2 4 2" xfId="1864"/>
    <cellStyle name="标题 4 3 3 11" xfId="1865"/>
    <cellStyle name="标题 1 3 2 2 4" xfId="1866"/>
    <cellStyle name="标题 4 2 4 3" xfId="1867"/>
    <cellStyle name="标题 4 3 3 12" xfId="1868"/>
    <cellStyle name="标题 3 3 2 4 10" xfId="1869"/>
    <cellStyle name="标题 1 3 2 2 5" xfId="1870"/>
    <cellStyle name="标题 4 2 4 4" xfId="1871"/>
    <cellStyle name="标题 4 3 3 13" xfId="1872"/>
    <cellStyle name="标题 3 3 2 4 11" xfId="1873"/>
    <cellStyle name="标题 1 3 2 2 6" xfId="1874"/>
    <cellStyle name="标题 4 2 4 5" xfId="1875"/>
    <cellStyle name="标题 4 3 3 14" xfId="1876"/>
    <cellStyle name="标题 3 3 2 4 12" xfId="1877"/>
    <cellStyle name="输入 4 2_2015.1.3县级预算表" xfId="1878"/>
    <cellStyle name="标题 1 3 2 2 7" xfId="1879"/>
    <cellStyle name="标题 4 2 4 6" xfId="1880"/>
    <cellStyle name="标题 4 3 3 15" xfId="1881"/>
    <cellStyle name="标题 3 3 2 4 13" xfId="1882"/>
    <cellStyle name="标题 1 3 2 2 8" xfId="1883"/>
    <cellStyle name="标题 4 2 4 7" xfId="1884"/>
    <cellStyle name="标题 1 3 2 2 9" xfId="1885"/>
    <cellStyle name="标题 2 5 2 3 2" xfId="1886"/>
    <cellStyle name="差 3" xfId="1887"/>
    <cellStyle name="标题 1 5 2 6" xfId="1888"/>
    <cellStyle name="标题 1 3 2 2_2016-2018年财政规划附表(2)" xfId="1889"/>
    <cellStyle name="标题 7 4 11" xfId="1890"/>
    <cellStyle name="标题 1 3 2 3" xfId="1891"/>
    <cellStyle name="标题 1 3 2 3 2" xfId="1892"/>
    <cellStyle name="标题 1 3 2 3 3" xfId="1893"/>
    <cellStyle name="标题 4 2 5 2" xfId="1894"/>
    <cellStyle name="标题 1 3 2 3 4" xfId="1895"/>
    <cellStyle name="标题 4 2 5 3" xfId="1896"/>
    <cellStyle name="标题 1 3 2 3 5" xfId="1897"/>
    <cellStyle name="标题 7 4 12" xfId="1898"/>
    <cellStyle name="标题 1 3 2 4" xfId="1899"/>
    <cellStyle name="标题 1 3 2 4 2" xfId="1900"/>
    <cellStyle name="标题 1 3 2 4 3" xfId="1901"/>
    <cellStyle name="标题 4 2 6 2" xfId="1902"/>
    <cellStyle name="标题 1 3 2 4 4" xfId="1903"/>
    <cellStyle name="标题 4 2 6 3" xfId="1904"/>
    <cellStyle name="标题 1 3 2 4 5" xfId="1905"/>
    <cellStyle name="标题 8 2_2016-2018年财政规划附表(2)" xfId="1906"/>
    <cellStyle name="标题 4 2 6 4" xfId="1907"/>
    <cellStyle name="标题 1 3 2 4 6" xfId="1908"/>
    <cellStyle name="标题 3 4 2 2 10" xfId="1909"/>
    <cellStyle name="标题 4 2 6 5" xfId="1910"/>
    <cellStyle name="标题 1 3 2 4 7" xfId="1911"/>
    <cellStyle name="标题 3 4 2 2 11" xfId="1912"/>
    <cellStyle name="标题 4 2 6 6" xfId="1913"/>
    <cellStyle name="标题 1 3 2 4 8" xfId="1914"/>
    <cellStyle name="标题 3 4 2 2 12" xfId="1915"/>
    <cellStyle name="标题 4 2 6 7" xfId="1916"/>
    <cellStyle name="标题 1 3 2 4 9" xfId="1917"/>
    <cellStyle name="标题 3 4 2 2 13" xfId="1918"/>
    <cellStyle name="标题 7 4 13" xfId="1919"/>
    <cellStyle name="标题 1 3 2 5" xfId="1920"/>
    <cellStyle name="标题 7 4 14" xfId="1921"/>
    <cellStyle name="标题 1 3 2 6" xfId="1922"/>
    <cellStyle name="标题 7 4 15" xfId="1923"/>
    <cellStyle name="标题 1 3 2 7" xfId="1924"/>
    <cellStyle name="标题 1 3 2 8" xfId="1925"/>
    <cellStyle name="标题 7 6 2" xfId="1926"/>
    <cellStyle name="标题 1 3 2 9" xfId="1927"/>
    <cellStyle name="标题 1 3 2_2015.1.3县级预算表" xfId="1928"/>
    <cellStyle name="标题 5 4_2016-2018年财政规划附表(2)" xfId="1929"/>
    <cellStyle name="标题 4 2 2 4 12" xfId="1930"/>
    <cellStyle name="标题 1 3 3" xfId="1931"/>
    <cellStyle name="差 4 6 12" xfId="1932"/>
    <cellStyle name="差 2 3 4" xfId="1933"/>
    <cellStyle name="标题 1 3 3 10" xfId="1934"/>
    <cellStyle name="差 4 6 13" xfId="1935"/>
    <cellStyle name="差 2 3 5" xfId="1936"/>
    <cellStyle name="标题 1 3 3 11" xfId="1937"/>
    <cellStyle name="链接单元格 3 5 2" xfId="1938"/>
    <cellStyle name="差 2 3 6" xfId="1939"/>
    <cellStyle name="标题 1 3 3 12" xfId="1940"/>
    <cellStyle name="链接单元格 3 5 3" xfId="1941"/>
    <cellStyle name="差 2 3 7" xfId="1942"/>
    <cellStyle name="标题 1 3 3 13" xfId="1943"/>
    <cellStyle name="链接单元格 3 5 4" xfId="1944"/>
    <cellStyle name="差 2 3 8" xfId="1945"/>
    <cellStyle name="标题 1 3 3 14" xfId="1946"/>
    <cellStyle name="链接单元格 3 5 5" xfId="1947"/>
    <cellStyle name="差 2 3 9" xfId="1948"/>
    <cellStyle name="标题 1 3 3 15" xfId="1949"/>
    <cellStyle name="标题 3 4 3 2 5" xfId="1950"/>
    <cellStyle name="标题 1 3 3 2" xfId="1951"/>
    <cellStyle name="标题 1 3 3 2 2" xfId="1952"/>
    <cellStyle name="好 2 2 4 2" xfId="1953"/>
    <cellStyle name="标题 1 3 3 2 3" xfId="1954"/>
    <cellStyle name="常规 2 6 2 2 3 5" xfId="1955"/>
    <cellStyle name="标题 4 3 4 2" xfId="1956"/>
    <cellStyle name="好 2 2 4 3" xfId="1957"/>
    <cellStyle name="标题 1 3 3 2 4" xfId="1958"/>
    <cellStyle name="常规 2 6 2 2 3 6" xfId="1959"/>
    <cellStyle name="标题 4 3 4 3" xfId="1960"/>
    <cellStyle name="好 2 2 4 4" xfId="1961"/>
    <cellStyle name="标题 1 3 3 2 5" xfId="1962"/>
    <cellStyle name="标题 1 3 3 3" xfId="1963"/>
    <cellStyle name="标题 1 3 3 3 2" xfId="1964"/>
    <cellStyle name="标题 1 3 3 3 3" xfId="1965"/>
    <cellStyle name="标题 4 3 5 2" xfId="1966"/>
    <cellStyle name="标题 1 3 3 3 4" xfId="1967"/>
    <cellStyle name="标题 4 3 5 3" xfId="1968"/>
    <cellStyle name="标题 1 3 3 3 5" xfId="1969"/>
    <cellStyle name="标题 4 3 5 4" xfId="1970"/>
    <cellStyle name="标题 1 3 3 3 6" xfId="1971"/>
    <cellStyle name="标题 4 3 5 5" xfId="1972"/>
    <cellStyle name="标题 10" xfId="1973"/>
    <cellStyle name="标题 1 3 3 3 7" xfId="1974"/>
    <cellStyle name="标题 11" xfId="1975"/>
    <cellStyle name="标题 1 3 3 3 8" xfId="1976"/>
    <cellStyle name="标题 12" xfId="1977"/>
    <cellStyle name="标题 1 3 3 3 9" xfId="1978"/>
    <cellStyle name="标题 4 2 2 2 10" xfId="1979"/>
    <cellStyle name="标题 1 3 3 4" xfId="1980"/>
    <cellStyle name="标题 4 2 2 2 11" xfId="1981"/>
    <cellStyle name="标题 1 3 3 5" xfId="1982"/>
    <cellStyle name="标题 4 2 2 2 12" xfId="1983"/>
    <cellStyle name="标题 1 3 3 6" xfId="1984"/>
    <cellStyle name="标题 4 2 2 2 13" xfId="1985"/>
    <cellStyle name="标题 1 3 3 7" xfId="1986"/>
    <cellStyle name="标题 4 2 2 2 14" xfId="1987"/>
    <cellStyle name="标题 1 3 3 8" xfId="1988"/>
    <cellStyle name="标题 4 2 2 2 15" xfId="1989"/>
    <cellStyle name="标题 1 3 3 9" xfId="1990"/>
    <cellStyle name="标题 4 2 2 4 13" xfId="1991"/>
    <cellStyle name="标题 1 3 4" xfId="1992"/>
    <cellStyle name="常规 19 2" xfId="1993"/>
    <cellStyle name="标题 1 3 4 10" xfId="1994"/>
    <cellStyle name="标题 1 3 4 11" xfId="1995"/>
    <cellStyle name="标题 1 3 4 12" xfId="1996"/>
    <cellStyle name="标题 1 3 4 13" xfId="1997"/>
    <cellStyle name="标题 1 3 4 14" xfId="1998"/>
    <cellStyle name="标题 1 3 4 15" xfId="1999"/>
    <cellStyle name="标题 3 4 3 3 5" xfId="2000"/>
    <cellStyle name="常规 2 2 2 2 4 10" xfId="2001"/>
    <cellStyle name="标题 1 3 4 2" xfId="2002"/>
    <cellStyle name="输出 4 2 2 3 3" xfId="2003"/>
    <cellStyle name="标题 1 3 4 2 2" xfId="2004"/>
    <cellStyle name="输出 4 2 2 3 4" xfId="2005"/>
    <cellStyle name="标题 1 3 4 2 3" xfId="2006"/>
    <cellStyle name="标题 1 5 3 10" xfId="2007"/>
    <cellStyle name="标题 4 4 4 2" xfId="2008"/>
    <cellStyle name="输出 4 2 2 3 5" xfId="2009"/>
    <cellStyle name="标题 1 3 4 2 4" xfId="2010"/>
    <cellStyle name="标题 1 5 3 11" xfId="2011"/>
    <cellStyle name="标题 4 4 4 3" xfId="2012"/>
    <cellStyle name="输出 4 2 2 3 6" xfId="2013"/>
    <cellStyle name="标题 1 3 4 2 5" xfId="2014"/>
    <cellStyle name="标题 3 4 3 3 6" xfId="2015"/>
    <cellStyle name="常规 2 2 2 2 4 11" xfId="2016"/>
    <cellStyle name="标题 1 3 4 3" xfId="2017"/>
    <cellStyle name="标题 2 2 13" xfId="2018"/>
    <cellStyle name="链接单元格 2 2 3 5" xfId="2019"/>
    <cellStyle name="标题 1 3 4 3 10" xfId="2020"/>
    <cellStyle name="标题 1 3 4 3 2" xfId="2021"/>
    <cellStyle name="标题 1 3 4 3 3" xfId="2022"/>
    <cellStyle name="标题 1 3 4 3 4" xfId="2023"/>
    <cellStyle name="标题 5 2 2_2016-2018年财政规划附表(2)" xfId="2024"/>
    <cellStyle name="标题 4 4 5 2" xfId="2025"/>
    <cellStyle name="标题 4 4 5 3" xfId="2026"/>
    <cellStyle name="标题 1 3 4 3 5" xfId="2027"/>
    <cellStyle name="标题 4 4 5 4" xfId="2028"/>
    <cellStyle name="链接单元格 2 2 10" xfId="2029"/>
    <cellStyle name="标题 1 3 4 3 6" xfId="2030"/>
    <cellStyle name="标题 4 4 5 5" xfId="2031"/>
    <cellStyle name="链接单元格 2 2 11" xfId="2032"/>
    <cellStyle name="标题 1 3 4 3 7" xfId="2033"/>
    <cellStyle name="标题 3 4 3 3 7" xfId="2034"/>
    <cellStyle name="常规 2 2 2 2 4 12" xfId="2035"/>
    <cellStyle name="标题 1 3 4 4" xfId="2036"/>
    <cellStyle name="标题 3 4 3 3 8" xfId="2037"/>
    <cellStyle name="常规 2 2 2 2 4 13" xfId="2038"/>
    <cellStyle name="标题 1 3 4 5" xfId="2039"/>
    <cellStyle name="标题 3 4 3 3 9" xfId="2040"/>
    <cellStyle name="标题 1 3 4 6" xfId="2041"/>
    <cellStyle name="标题 1 3 4 7" xfId="2042"/>
    <cellStyle name="标题 1 3 4 8" xfId="2043"/>
    <cellStyle name="标题 1 3 4 9" xfId="2044"/>
    <cellStyle name="标题 1 3 5" xfId="2045"/>
    <cellStyle name="标题 8 12" xfId="2046"/>
    <cellStyle name="标题 1 3 5 2" xfId="2047"/>
    <cellStyle name="标题 8 13" xfId="2048"/>
    <cellStyle name="标题 1 3 5 3" xfId="2049"/>
    <cellStyle name="标题 8 14" xfId="2050"/>
    <cellStyle name="标题 1 3 5 4" xfId="2051"/>
    <cellStyle name="计算 3 2 2_2016-2018年财政规划附表(2)" xfId="2052"/>
    <cellStyle name="标题 8 15" xfId="2053"/>
    <cellStyle name="标题 1 3 5 5" xfId="2054"/>
    <cellStyle name="标题 1 3 6" xfId="2055"/>
    <cellStyle name="标题 1 3 6 10" xfId="2056"/>
    <cellStyle name="标题 1 3 6 11" xfId="2057"/>
    <cellStyle name="标题 1 3 6 12" xfId="2058"/>
    <cellStyle name="标题 1 3 6 13" xfId="2059"/>
    <cellStyle name="标题 3 4 4 14" xfId="2060"/>
    <cellStyle name="标题 1 3 6 2" xfId="2061"/>
    <cellStyle name="标题 3 4 4 15" xfId="2062"/>
    <cellStyle name="标题 1 3 6 3" xfId="2063"/>
    <cellStyle name="标题 1 3 6 4" xfId="2064"/>
    <cellStyle name="标题 1 3 6 5" xfId="2065"/>
    <cellStyle name="标题 1 3 6 6" xfId="2066"/>
    <cellStyle name="标题 1 3 6 7" xfId="2067"/>
    <cellStyle name="标题 1 3 6 8" xfId="2068"/>
    <cellStyle name="标题 1 3 6 9" xfId="2069"/>
    <cellStyle name="标题 1 3 7" xfId="2070"/>
    <cellStyle name="标题 1 3 8" xfId="2071"/>
    <cellStyle name="标题 2 3 2 2 2 2" xfId="2072"/>
    <cellStyle name="标题 1 3 9" xfId="2073"/>
    <cellStyle name="输出 4 6 2" xfId="2074"/>
    <cellStyle name="标题 1 4 10" xfId="2075"/>
    <cellStyle name="输出 4 6 3" xfId="2076"/>
    <cellStyle name="标题 1 4 11" xfId="2077"/>
    <cellStyle name="输出 4 6 4" xfId="2078"/>
    <cellStyle name="常规 4 5 2" xfId="2079"/>
    <cellStyle name="标题 1 4 12" xfId="2080"/>
    <cellStyle name="标题 1 4 4 2 2" xfId="2081"/>
    <cellStyle name="输出 4 6 5" xfId="2082"/>
    <cellStyle name="常规 4 5 3" xfId="2083"/>
    <cellStyle name="标题 1 4 13" xfId="2084"/>
    <cellStyle name="标题 1 4 4 2 3" xfId="2085"/>
    <cellStyle name="输出 4 6 6" xfId="2086"/>
    <cellStyle name="常规 4 5 4" xfId="2087"/>
    <cellStyle name="标题 1 4 14" xfId="2088"/>
    <cellStyle name="标题 1 4 4 2 4" xfId="2089"/>
    <cellStyle name="输出 4 6 7" xfId="2090"/>
    <cellStyle name="常规 4 5 5" xfId="2091"/>
    <cellStyle name="标题 1 4 15" xfId="2092"/>
    <cellStyle name="标题 1 4 4 2 5" xfId="2093"/>
    <cellStyle name="输出 4 6 8" xfId="2094"/>
    <cellStyle name="常规 4 5 6" xfId="2095"/>
    <cellStyle name="标题 1 4 16" xfId="2096"/>
    <cellStyle name="输出 4 6 9" xfId="2097"/>
    <cellStyle name="常规 4 5 7" xfId="2098"/>
    <cellStyle name="标题 1 4 17" xfId="2099"/>
    <cellStyle name="标题 2 2 4 10" xfId="2100"/>
    <cellStyle name="标题 1 4 18" xfId="2101"/>
    <cellStyle name="标题 2 2 4 11" xfId="2102"/>
    <cellStyle name="标题 6 3 2 4" xfId="2103"/>
    <cellStyle name="标题 4 2 2 2 2 3" xfId="2104"/>
    <cellStyle name="标题 1 4 2" xfId="2105"/>
    <cellStyle name="检查单元格 6_2016-2018年财政规划附表(2)" xfId="2106"/>
    <cellStyle name="标题 3 5 5 10" xfId="2107"/>
    <cellStyle name="标题 1 4 2 16" xfId="2108"/>
    <cellStyle name="标题 1 4 2 2" xfId="2109"/>
    <cellStyle name="标题 3 3 4 4" xfId="2110"/>
    <cellStyle name="标题 1 4 2 2 10" xfId="2111"/>
    <cellStyle name="标题 3 3 4 5" xfId="2112"/>
    <cellStyle name="标题 2 3 2_2015.1.3县级预算表" xfId="2113"/>
    <cellStyle name="标题 1 4 2 2 11" xfId="2114"/>
    <cellStyle name="标题 3 3 4 6" xfId="2115"/>
    <cellStyle name="标题 1 4 2 2 12" xfId="2116"/>
    <cellStyle name="标题 3 3 4 7" xfId="2117"/>
    <cellStyle name="标题 1 4 2 2 13" xfId="2118"/>
    <cellStyle name="标题 3 3 4 8" xfId="2119"/>
    <cellStyle name="标题 1 4 2 2 14" xfId="2120"/>
    <cellStyle name="链接单元格 2 2 2 10" xfId="2121"/>
    <cellStyle name="标题 3 3 4 9" xfId="2122"/>
    <cellStyle name="标题 1 4 2 2 15" xfId="2123"/>
    <cellStyle name="标题 1 4 2 2 2" xfId="2124"/>
    <cellStyle name="标题 2 8 3" xfId="2125"/>
    <cellStyle name="标题 1 4 2 2 2 2" xfId="2126"/>
    <cellStyle name="标题 2 8 4" xfId="2127"/>
    <cellStyle name="标题 1 4 2 2 2 3" xfId="2128"/>
    <cellStyle name="标题 2 8 5" xfId="2129"/>
    <cellStyle name="标题 1 4 2 2 2 4" xfId="2130"/>
    <cellStyle name="输出 4 2 2 2" xfId="2131"/>
    <cellStyle name="标题 2 8 6" xfId="2132"/>
    <cellStyle name="警告文本 3 2 2 10" xfId="2133"/>
    <cellStyle name="标题 1 4 2 2 2 5" xfId="2134"/>
    <cellStyle name="标题 1 4 2 2 3" xfId="2135"/>
    <cellStyle name="标题 1 4 2 2 3 10" xfId="2136"/>
    <cellStyle name="标题 1 4 2 2 3 11" xfId="2137"/>
    <cellStyle name="标题 1 4 2 2 3 12" xfId="2138"/>
    <cellStyle name="标题 4 2 2 2_2016-2018年财政规划附表(2)" xfId="2139"/>
    <cellStyle name="标题 1 4 2 2 3 13" xfId="2140"/>
    <cellStyle name="标题 1 4 2 2 3 2" xfId="2141"/>
    <cellStyle name="输出 3 4 2" xfId="2142"/>
    <cellStyle name="标题 4 5 2 3 10" xfId="2143"/>
    <cellStyle name="标题 1 4 2 2 3 3" xfId="2144"/>
    <cellStyle name="输出 3 4 3" xfId="2145"/>
    <cellStyle name="标题 3 3 2_2015.1.3县级预算表" xfId="2146"/>
    <cellStyle name="标题 4 5 2 3 11" xfId="2147"/>
    <cellStyle name="标题 1 4 2 2 3 4" xfId="2148"/>
    <cellStyle name="输出 3 4 4" xfId="2149"/>
    <cellStyle name="常规 3 3 2" xfId="2150"/>
    <cellStyle name="标题 4 5 2 3 12" xfId="2151"/>
    <cellStyle name="标题 1 4 2 2 3 5" xfId="2152"/>
    <cellStyle name="输出 3 4 5" xfId="2153"/>
    <cellStyle name="常规 3 3 3" xfId="2154"/>
    <cellStyle name="标题 4 5 2 3 13" xfId="2155"/>
    <cellStyle name="标题 1 4 2 2 3 6" xfId="2156"/>
    <cellStyle name="标题 1 4 2 2 3 7" xfId="2157"/>
    <cellStyle name="标题 1 4 2 2 3 8" xfId="2158"/>
    <cellStyle name="标题 5 3 2 2" xfId="2159"/>
    <cellStyle name="标题 1 4 2 2 3 9" xfId="2160"/>
    <cellStyle name="标题 5 3 2 3" xfId="2161"/>
    <cellStyle name="常规 2 5 4 9" xfId="2162"/>
    <cellStyle name="标题 2 3_2015.1.3县级预算表" xfId="2163"/>
    <cellStyle name="检查单元格 3 17" xfId="2164"/>
    <cellStyle name="标题 5 2 4 2" xfId="2165"/>
    <cellStyle name="标题 1 4 2 2 4" xfId="2166"/>
    <cellStyle name="检查单元格 3 18" xfId="2167"/>
    <cellStyle name="标题 5 2 4 3" xfId="2168"/>
    <cellStyle name="标题 1 4 2 2 5" xfId="2169"/>
    <cellStyle name="标题 5 2 4 4" xfId="2170"/>
    <cellStyle name="标题 1 4 2 2 6" xfId="2171"/>
    <cellStyle name="标题 5 2 4 5" xfId="2172"/>
    <cellStyle name="标题 1 4 2 2 7" xfId="2173"/>
    <cellStyle name="标题 5 2 4 6" xfId="2174"/>
    <cellStyle name="标题 1 4 2 2 8" xfId="2175"/>
    <cellStyle name="警告文本 4 4_2016-2018年财政规划附表(2)" xfId="2176"/>
    <cellStyle name="标题 5 2 4 7" xfId="2177"/>
    <cellStyle name="标题 1 4 2 2 9" xfId="2178"/>
    <cellStyle name="标题 4 4 6 10" xfId="2179"/>
    <cellStyle name="标题 3 4 4 2 2" xfId="2180"/>
    <cellStyle name="标题 1 4 2 2_2016-2018年财政规划附表(2)" xfId="2181"/>
    <cellStyle name="标题 1 4 2 3" xfId="2182"/>
    <cellStyle name="标题 1 4 2 3 2" xfId="2183"/>
    <cellStyle name="输入 4 3 14" xfId="2184"/>
    <cellStyle name="标题 3 2_2015.1.3县级预算表" xfId="2185"/>
    <cellStyle name="标题 2 2 10" xfId="2186"/>
    <cellStyle name="标题 1 4 2 3 3" xfId="2187"/>
    <cellStyle name="标题 2 2 11" xfId="2188"/>
    <cellStyle name="标题 1 4 2 3 4" xfId="2189"/>
    <cellStyle name="标题 2 2 12" xfId="2190"/>
    <cellStyle name="标题 1 4 2 3 5" xfId="2191"/>
    <cellStyle name="标题 1 4 2 4" xfId="2192"/>
    <cellStyle name="标题 1 4 2 4 10" xfId="2193"/>
    <cellStyle name="标题 8 3 2 3" xfId="2194"/>
    <cellStyle name="适中 3 2 7" xfId="2195"/>
    <cellStyle name="标题 8 2 15" xfId="2196"/>
    <cellStyle name="标题 8 3_2016-2018年财政规划附表(2)" xfId="2197"/>
    <cellStyle name="标题 1 4 2 4 11" xfId="2198"/>
    <cellStyle name="标题 8 3 2 4" xfId="2199"/>
    <cellStyle name="标题 1 4 2 4 12" xfId="2200"/>
    <cellStyle name="标题 8 3 2 5" xfId="2201"/>
    <cellStyle name="标题 1 4 2 4 13" xfId="2202"/>
    <cellStyle name="标题 8 2 3" xfId="2203"/>
    <cellStyle name="标题 1 4 2 4 2" xfId="2204"/>
    <cellStyle name="标题 8 2 4" xfId="2205"/>
    <cellStyle name="标题 1 4 2 4 3" xfId="2206"/>
    <cellStyle name="标题 8 2 5" xfId="2207"/>
    <cellStyle name="标题 1 4 2 4 4" xfId="2208"/>
    <cellStyle name="标题 8 2 6" xfId="2209"/>
    <cellStyle name="标题 1 4 2 4 5" xfId="2210"/>
    <cellStyle name="标题 8 2 7" xfId="2211"/>
    <cellStyle name="标题 1 4 2 4 6" xfId="2212"/>
    <cellStyle name="标题 8 2 8" xfId="2213"/>
    <cellStyle name="标题 1 4 2 4 7" xfId="2214"/>
    <cellStyle name="标题 8 2 9" xfId="2215"/>
    <cellStyle name="标题 1 4 2 4 8" xfId="2216"/>
    <cellStyle name="标题 1 4 2 4 9" xfId="2217"/>
    <cellStyle name="标题 1 4 2 5" xfId="2218"/>
    <cellStyle name="标题 4 4 2 2 10" xfId="2219"/>
    <cellStyle name="标题 1 4 2 6" xfId="2220"/>
    <cellStyle name="标题 4 4 2 2 11" xfId="2221"/>
    <cellStyle name="好 4_2015.1.3县级预算表" xfId="2222"/>
    <cellStyle name="标题 1 4 2 7" xfId="2223"/>
    <cellStyle name="汇总 3 2 2 3 2" xfId="2224"/>
    <cellStyle name="标题 4 4 2 2 12" xfId="2225"/>
    <cellStyle name="标题 1 4 2 8" xfId="2226"/>
    <cellStyle name="汇总 3 2 2 3 3" xfId="2227"/>
    <cellStyle name="标题 4 4 2 2 13" xfId="2228"/>
    <cellStyle name="标题 1 4 2 9" xfId="2229"/>
    <cellStyle name="标题 3 4 3 3 2" xfId="2230"/>
    <cellStyle name="差 3 2 2 2 3" xfId="2231"/>
    <cellStyle name="标题 1 4 2_2015.1.3县级预算表" xfId="2232"/>
    <cellStyle name="标题 2 4 6 12" xfId="2233"/>
    <cellStyle name="标题 6 3 2 5" xfId="2234"/>
    <cellStyle name="标题 4 2 2 2 2 4" xfId="2235"/>
    <cellStyle name="标题 1 4 3" xfId="2236"/>
    <cellStyle name="标题 1 4 3 10" xfId="2237"/>
    <cellStyle name="标题 1 4 3 11" xfId="2238"/>
    <cellStyle name="标题 1 4 3 12" xfId="2239"/>
    <cellStyle name="标题 1 4 3 13" xfId="2240"/>
    <cellStyle name="标题 1 4 3 14" xfId="2241"/>
    <cellStyle name="标题 1 4 3 15" xfId="2242"/>
    <cellStyle name="标题 4 4 6 13" xfId="2243"/>
    <cellStyle name="标题 3 4 4 2 5" xfId="2244"/>
    <cellStyle name="检查单元格 3 4 3 11" xfId="2245"/>
    <cellStyle name="标题 1 4 3 2" xfId="2246"/>
    <cellStyle name="标题 1 4 3 2 2" xfId="2247"/>
    <cellStyle name="好 3 2 4 2" xfId="2248"/>
    <cellStyle name="标题 1 4 3 2 3" xfId="2249"/>
    <cellStyle name="好 3 2 4 3" xfId="2250"/>
    <cellStyle name="标题 1 4 3 2 4" xfId="2251"/>
    <cellStyle name="好 3 2 4 4" xfId="2252"/>
    <cellStyle name="标题 1 4 3 2 5" xfId="2253"/>
    <cellStyle name="检查单元格 3 4 3 12" xfId="2254"/>
    <cellStyle name="标题 1 4 3 3" xfId="2255"/>
    <cellStyle name="差 2 2 14" xfId="2256"/>
    <cellStyle name="标题 1 4 3 3 10" xfId="2257"/>
    <cellStyle name="差 2 2 15" xfId="2258"/>
    <cellStyle name="标题 1 4 3 3 11" xfId="2259"/>
    <cellStyle name="差 2 2 16" xfId="2260"/>
    <cellStyle name="标题 1 4 3 3 12" xfId="2261"/>
    <cellStyle name="标题 1 4 3 3 13" xfId="2262"/>
    <cellStyle name="标题 1 4 3 3 2" xfId="2263"/>
    <cellStyle name="标题 2 7 10" xfId="2264"/>
    <cellStyle name="标题 1 4 3 3 3" xfId="2265"/>
    <cellStyle name="标题 2 7 11" xfId="2266"/>
    <cellStyle name="标题 1 4 3 3 4" xfId="2267"/>
    <cellStyle name="标题 2 7 12" xfId="2268"/>
    <cellStyle name="差 3 2 2_2016-2018年财政规划附表(2)" xfId="2269"/>
    <cellStyle name="标题 1 4 3 3 5" xfId="2270"/>
    <cellStyle name="标题 2 7 13" xfId="2271"/>
    <cellStyle name="标题 1 4 3 3 6" xfId="2272"/>
    <cellStyle name="标题 2 7 14" xfId="2273"/>
    <cellStyle name="标题 1 4 3 3 7" xfId="2274"/>
    <cellStyle name="标题 2 7 15" xfId="2275"/>
    <cellStyle name="标题 1 4 3 3 8" xfId="2276"/>
    <cellStyle name="标题 1 4 3 3 9" xfId="2277"/>
    <cellStyle name="检查单元格 3 4 3 13" xfId="2278"/>
    <cellStyle name="标题 1 4 3 4" xfId="2279"/>
    <cellStyle name="标题 1 4 3 5" xfId="2280"/>
    <cellStyle name="标题 1 4 3 6" xfId="2281"/>
    <cellStyle name="标题 1 4 3 7" xfId="2282"/>
    <cellStyle name="标题 1 4 3 8" xfId="2283"/>
    <cellStyle name="标题 1 4 3 9" xfId="2284"/>
    <cellStyle name="标题 4 2 2 2 2 5" xfId="2285"/>
    <cellStyle name="标题 1 4 4" xfId="2286"/>
    <cellStyle name="标题 6_2015.1.3县级预算表" xfId="2287"/>
    <cellStyle name="标题 1 4 4 10" xfId="2288"/>
    <cellStyle name="标题 1 4 4 11" xfId="2289"/>
    <cellStyle name="标题 1 4 4 12" xfId="2290"/>
    <cellStyle name="标题 1 4 4 13" xfId="2291"/>
    <cellStyle name="标题 1 4 4 14" xfId="2292"/>
    <cellStyle name="输出 3 2" xfId="2293"/>
    <cellStyle name="标题 1 4 4 15" xfId="2294"/>
    <cellStyle name="标题 3 4 4 3 5" xfId="2295"/>
    <cellStyle name="输出 4 6 12" xfId="2296"/>
    <cellStyle name="标题 1 4 4 2" xfId="2297"/>
    <cellStyle name="标题 3 4 4 3 6" xfId="2298"/>
    <cellStyle name="输出 4 6 13" xfId="2299"/>
    <cellStyle name="标题 1 4 4 3" xfId="2300"/>
    <cellStyle name="标题 3 3 3 3 9" xfId="2301"/>
    <cellStyle name="标题 1 4 4 3 10" xfId="2302"/>
    <cellStyle name="标题 1 4 4 3 11" xfId="2303"/>
    <cellStyle name="标题 1 4 4 3 12" xfId="2304"/>
    <cellStyle name="标题 2 3 3 3 10" xfId="2305"/>
    <cellStyle name="标题 1 4 4 3 13" xfId="2306"/>
    <cellStyle name="标题 1 4 4 3 2" xfId="2307"/>
    <cellStyle name="标题 1 4 4 3 3" xfId="2308"/>
    <cellStyle name="标题 1 4 4 3 4" xfId="2309"/>
    <cellStyle name="标题 1 4 4 3 5" xfId="2310"/>
    <cellStyle name="标题 1 4 4 3 6" xfId="2311"/>
    <cellStyle name="标题 1 4 4 3 7" xfId="2312"/>
    <cellStyle name="标题 1 4 4 3 8" xfId="2313"/>
    <cellStyle name="标题 2 3 2 2 3 10" xfId="2314"/>
    <cellStyle name="标题 1 4 4 3 9" xfId="2315"/>
    <cellStyle name="输出 2 2 2 10" xfId="2316"/>
    <cellStyle name="标题 3 4 4 3 7" xfId="2317"/>
    <cellStyle name="标题 1 4 4 4" xfId="2318"/>
    <cellStyle name="输出 2 2 2 11" xfId="2319"/>
    <cellStyle name="标题 3 4 4 3 8" xfId="2320"/>
    <cellStyle name="标题 1 4 4 5" xfId="2321"/>
    <cellStyle name="输出 2 2 2 12" xfId="2322"/>
    <cellStyle name="标题 3 4 4 3 9" xfId="2323"/>
    <cellStyle name="标题 1 4 4 6" xfId="2324"/>
    <cellStyle name="标题 1 4 4 7" xfId="2325"/>
    <cellStyle name="标题 1 4 4 8" xfId="2326"/>
    <cellStyle name="标题 1 4 4 9" xfId="2327"/>
    <cellStyle name="标题 1 4 4_2016-2018年财政规划附表(2)" xfId="2328"/>
    <cellStyle name="标题 1 4 5" xfId="2329"/>
    <cellStyle name="标题 1 4 5 2" xfId="2330"/>
    <cellStyle name="标题 1 4 5 3" xfId="2331"/>
    <cellStyle name="标题 1 4 5 4" xfId="2332"/>
    <cellStyle name="标题 1 4 5 5" xfId="2333"/>
    <cellStyle name="标题 1 4 6" xfId="2334"/>
    <cellStyle name="标题 1 4 6 10" xfId="2335"/>
    <cellStyle name="标题 1 4 6 11" xfId="2336"/>
    <cellStyle name="标题 1 4 6 12" xfId="2337"/>
    <cellStyle name="标题 1 4 6 13" xfId="2338"/>
    <cellStyle name="标题 1 4 6 2" xfId="2339"/>
    <cellStyle name="标题 6 2 14" xfId="2340"/>
    <cellStyle name="标题 1 4 6 3" xfId="2341"/>
    <cellStyle name="标题 6 2 15" xfId="2342"/>
    <cellStyle name="标题 1 4 6 4" xfId="2343"/>
    <cellStyle name="标题 6 2 16" xfId="2344"/>
    <cellStyle name="标题 1 4 6 5" xfId="2345"/>
    <cellStyle name="标题 1 4 6 6" xfId="2346"/>
    <cellStyle name="标题 1 4 6 7" xfId="2347"/>
    <cellStyle name="标题 1 4 6 8" xfId="2348"/>
    <cellStyle name="标题 1 4 6 9" xfId="2349"/>
    <cellStyle name="标题 1 4 7" xfId="2350"/>
    <cellStyle name="标题 1 4 8" xfId="2351"/>
    <cellStyle name="常规 4 2 12" xfId="2352"/>
    <cellStyle name="标题 2 3 2 2 3 2" xfId="2353"/>
    <cellStyle name="标题 1 4 9" xfId="2354"/>
    <cellStyle name="标题 2 5 3 2 3" xfId="2355"/>
    <cellStyle name="标题 1 5 10" xfId="2356"/>
    <cellStyle name="标题 2 5 3 2 4" xfId="2357"/>
    <cellStyle name="标题 2 4 2 2_2016-2018年财政规划附表(2)" xfId="2358"/>
    <cellStyle name="标题 1 5 11" xfId="2359"/>
    <cellStyle name="标题 2 5 3 2 5" xfId="2360"/>
    <cellStyle name="标题 1 5 12" xfId="2361"/>
    <cellStyle name="标题 1 5 13" xfId="2362"/>
    <cellStyle name="标题 1 5 14" xfId="2363"/>
    <cellStyle name="标题 1 5 15" xfId="2364"/>
    <cellStyle name="标题 1 5 17" xfId="2365"/>
    <cellStyle name="标题 1 5 2 14" xfId="2366"/>
    <cellStyle name="输入 4 3_2016-2018年财政规划附表(2)" xfId="2367"/>
    <cellStyle name="标题 1 5 2 15" xfId="2368"/>
    <cellStyle name="标题 4 2 4 8" xfId="2369"/>
    <cellStyle name="标题 1 5 2 2" xfId="2370"/>
    <cellStyle name="标题 1 5 2 2 2" xfId="2371"/>
    <cellStyle name="标题 1 5 2 2 3" xfId="2372"/>
    <cellStyle name="标题 6 2 4 2" xfId="2373"/>
    <cellStyle name="标题 1 5 2 2 4" xfId="2374"/>
    <cellStyle name="标题 6 2 4 3" xfId="2375"/>
    <cellStyle name="标题 1 5 2 2 5" xfId="2376"/>
    <cellStyle name="标题 4 2 4 9" xfId="2377"/>
    <cellStyle name="标题 1 5 2 3" xfId="2378"/>
    <cellStyle name="标题 1 5 2 3 10" xfId="2379"/>
    <cellStyle name="标题 1 5 2 3 11" xfId="2380"/>
    <cellStyle name="标题 1 5 2 3 12" xfId="2381"/>
    <cellStyle name="标题 1 5 2 3 13" xfId="2382"/>
    <cellStyle name="标题 1 5 2 3 2" xfId="2383"/>
    <cellStyle name="解释性文本 3 3" xfId="2384"/>
    <cellStyle name="标题 7 2 10" xfId="2385"/>
    <cellStyle name="标题 1 5 2 3 3" xfId="2386"/>
    <cellStyle name="解释性文本 3 4" xfId="2387"/>
    <cellStyle name="标题 7 2 11" xfId="2388"/>
    <cellStyle name="标题 1 5 2 3 4" xfId="2389"/>
    <cellStyle name="解释性文本 3 5" xfId="2390"/>
    <cellStyle name="标题 7 2 12" xfId="2391"/>
    <cellStyle name="标题 1 5 2 3 5" xfId="2392"/>
    <cellStyle name="解释性文本 3 6" xfId="2393"/>
    <cellStyle name="标题 7 2 13" xfId="2394"/>
    <cellStyle name="标题 1 5 2 3 6" xfId="2395"/>
    <cellStyle name="解释性文本 3 7" xfId="2396"/>
    <cellStyle name="标题 7 2 14" xfId="2397"/>
    <cellStyle name="标题 1 5 2 3 7" xfId="2398"/>
    <cellStyle name="解释性文本 3 8" xfId="2399"/>
    <cellStyle name="标题 7 2 15" xfId="2400"/>
    <cellStyle name="标题 1 5 2 3 8" xfId="2401"/>
    <cellStyle name="解释性文本 3 9" xfId="2402"/>
    <cellStyle name="标题 7 2 16" xfId="2403"/>
    <cellStyle name="标题 1 5 2 3 9" xfId="2404"/>
    <cellStyle name="标题 1 5 2 4" xfId="2405"/>
    <cellStyle name="标题 1 5 2 5" xfId="2406"/>
    <cellStyle name="差 2" xfId="2407"/>
    <cellStyle name="标题 2 5 2 3 3" xfId="2408"/>
    <cellStyle name="差 4" xfId="2409"/>
    <cellStyle name="标题 1 5 2 7" xfId="2410"/>
    <cellStyle name="标题 2 5 2 3 4" xfId="2411"/>
    <cellStyle name="差 5" xfId="2412"/>
    <cellStyle name="标题 1 5 2 8" xfId="2413"/>
    <cellStyle name="标题 2 5 2 3 5" xfId="2414"/>
    <cellStyle name="差 6" xfId="2415"/>
    <cellStyle name="标题 1 5 2 9" xfId="2416"/>
    <cellStyle name="标题 3 3 3 10" xfId="2417"/>
    <cellStyle name="链接单元格 4 4 2" xfId="2418"/>
    <cellStyle name="差 3 2 6" xfId="2419"/>
    <cellStyle name="标题 3 2 2 3 4" xfId="2420"/>
    <cellStyle name="标题 1 5 2_2016-2018年财政规划附表(2)" xfId="2421"/>
    <cellStyle name="好 2 2 2 3 11" xfId="2422"/>
    <cellStyle name="标题 6 3 3 5" xfId="2423"/>
    <cellStyle name="标题 4 3 2 2 11" xfId="2424"/>
    <cellStyle name="标题 4 2 2 2 3 4" xfId="2425"/>
    <cellStyle name="标题 1 5 3" xfId="2426"/>
    <cellStyle name="标题 1 5 3 12" xfId="2427"/>
    <cellStyle name="标题 4 4 4 4" xfId="2428"/>
    <cellStyle name="标题 1 5 3 13" xfId="2429"/>
    <cellStyle name="标题 4 4 4 5" xfId="2430"/>
    <cellStyle name="标题 1 5 3 14" xfId="2431"/>
    <cellStyle name="标题 4 4 4 6" xfId="2432"/>
    <cellStyle name="标题 1 5 3 15" xfId="2433"/>
    <cellStyle name="标题 4 4 4 7" xfId="2434"/>
    <cellStyle name="标题 1 5 3 2" xfId="2435"/>
    <cellStyle name="标题 3 4 6 13" xfId="2436"/>
    <cellStyle name="计算 3 4 14" xfId="2437"/>
    <cellStyle name="标题 1 5 3 2 2" xfId="2438"/>
    <cellStyle name="计算 3 4 15" xfId="2439"/>
    <cellStyle name="好 4 2 4 2" xfId="2440"/>
    <cellStyle name="标题 1 5 3 2 3" xfId="2441"/>
    <cellStyle name="好 4 2 4 3" xfId="2442"/>
    <cellStyle name="标题 1 5 3 2 4" xfId="2443"/>
    <cellStyle name="好 4 2 4 4" xfId="2444"/>
    <cellStyle name="标题 1 5 3 2 5" xfId="2445"/>
    <cellStyle name="标题 1 5 3 3" xfId="2446"/>
    <cellStyle name="标题 1 5 3 3 10" xfId="2447"/>
    <cellStyle name="标题 1 5 3 3 11" xfId="2448"/>
    <cellStyle name="标题 1 5 3 3 12" xfId="2449"/>
    <cellStyle name="标题 1 5 3 3 2" xfId="2450"/>
    <cellStyle name="标题 1 5 3 3 3" xfId="2451"/>
    <cellStyle name="标题 1 5 3 3 4" xfId="2452"/>
    <cellStyle name="标题 1 5 3 3 5" xfId="2453"/>
    <cellStyle name="标题 1 7 2" xfId="2454"/>
    <cellStyle name="常规 2 3 2 2 2_2016-2018年财政规划附表(2)" xfId="2455"/>
    <cellStyle name="标题 1 5 3 3 6" xfId="2456"/>
    <cellStyle name="标题 1 7 3" xfId="2457"/>
    <cellStyle name="标题 1 5 3 3 7" xfId="2458"/>
    <cellStyle name="标题 1 7 4" xfId="2459"/>
    <cellStyle name="输出 2 2 2" xfId="2460"/>
    <cellStyle name="标题 1 5 3 3 8" xfId="2461"/>
    <cellStyle name="标题 1 7 5" xfId="2462"/>
    <cellStyle name="输出 2 2 3" xfId="2463"/>
    <cellStyle name="标题 1 5 3 3 9" xfId="2464"/>
    <cellStyle name="标题 1 5 3 4" xfId="2465"/>
    <cellStyle name="标题 1 5 3 5" xfId="2466"/>
    <cellStyle name="标题 1 5 3 6" xfId="2467"/>
    <cellStyle name="标题 1 5 3 7" xfId="2468"/>
    <cellStyle name="适中 7_2016-2018年财政规划附表(2)" xfId="2469"/>
    <cellStyle name="标题 1 5 3 8" xfId="2470"/>
    <cellStyle name="标题 1 5 3 9" xfId="2471"/>
    <cellStyle name="好 2 2 2 3 12" xfId="2472"/>
    <cellStyle name="标题 6 3 3 6" xfId="2473"/>
    <cellStyle name="标题 4 3 2 2 12" xfId="2474"/>
    <cellStyle name="标题 4 2 2 2 3 5" xfId="2475"/>
    <cellStyle name="标题 1 5 4" xfId="2476"/>
    <cellStyle name="标题 4 2 6 8" xfId="2477"/>
    <cellStyle name="标题 3 4 2 2 14" xfId="2478"/>
    <cellStyle name="标题 1 5 4 2" xfId="2479"/>
    <cellStyle name="标题 4 2 6 9" xfId="2480"/>
    <cellStyle name="标题 3 4 2 2 15" xfId="2481"/>
    <cellStyle name="标题 1 5 4 3" xfId="2482"/>
    <cellStyle name="标题 1 5 4 4" xfId="2483"/>
    <cellStyle name="标题 1 5 4 5" xfId="2484"/>
    <cellStyle name="好 2 2 2 3 13" xfId="2485"/>
    <cellStyle name="标题 6 3 3 7" xfId="2486"/>
    <cellStyle name="标题 4 3 2 2 13" xfId="2487"/>
    <cellStyle name="标题 4 2 2 2 3 6" xfId="2488"/>
    <cellStyle name="标题 1 5 5" xfId="2489"/>
    <cellStyle name="标题 1 5 5 10" xfId="2490"/>
    <cellStyle name="标题 2 2 3 9" xfId="2491"/>
    <cellStyle name="标题 1 5 5 11" xfId="2492"/>
    <cellStyle name="标题 1 5 5 12" xfId="2493"/>
    <cellStyle name="标题 1 5 5 13" xfId="2494"/>
    <cellStyle name="标题 2 3 2 2 2" xfId="2495"/>
    <cellStyle name="标题 1 5 5 2" xfId="2496"/>
    <cellStyle name="标题 1 5 5 3" xfId="2497"/>
    <cellStyle name="标题 1 5 5 4" xfId="2498"/>
    <cellStyle name="标题 1 5 5 5" xfId="2499"/>
    <cellStyle name="标题 6 3 3 8" xfId="2500"/>
    <cellStyle name="标题 4 3 2 2 14" xfId="2501"/>
    <cellStyle name="标题 4 2 2 2 3 7" xfId="2502"/>
    <cellStyle name="标题 1 5 6" xfId="2503"/>
    <cellStyle name="标题 6 3 3 9" xfId="2504"/>
    <cellStyle name="标题 4 3 2 2 15" xfId="2505"/>
    <cellStyle name="标题 4 2 2 2 3 8" xfId="2506"/>
    <cellStyle name="标题 1 5 7" xfId="2507"/>
    <cellStyle name="标题 4 2 2 2 3 9" xfId="2508"/>
    <cellStyle name="标题 1 5 8" xfId="2509"/>
    <cellStyle name="标题 2 5 2_2016-2018年财政规划附表(2)" xfId="2510"/>
    <cellStyle name="标题 1 5 9" xfId="2511"/>
    <cellStyle name="标题 3 2 3 4" xfId="2512"/>
    <cellStyle name="标题 1 6 10" xfId="2513"/>
    <cellStyle name="标题 3 2 3 5" xfId="2514"/>
    <cellStyle name="标题 1 6 11" xfId="2515"/>
    <cellStyle name="标题 3 2 3 6" xfId="2516"/>
    <cellStyle name="标题 1 6 12" xfId="2517"/>
    <cellStyle name="标题 3 2 3 7" xfId="2518"/>
    <cellStyle name="注释 6 2" xfId="2519"/>
    <cellStyle name="标题 1 6 13" xfId="2520"/>
    <cellStyle name="标题 3 2 3 8" xfId="2521"/>
    <cellStyle name="注释 6 3" xfId="2522"/>
    <cellStyle name="标题 1 6 14" xfId="2523"/>
    <cellStyle name="标题 3 2 3 9" xfId="2524"/>
    <cellStyle name="注释 6 4" xfId="2525"/>
    <cellStyle name="标题 1 6 15" xfId="2526"/>
    <cellStyle name="标题 1 6 2" xfId="2527"/>
    <cellStyle name="标题 4 3 4 8" xfId="2528"/>
    <cellStyle name="标题 1 6 2 2" xfId="2529"/>
    <cellStyle name="标题 4 3 4 9" xfId="2530"/>
    <cellStyle name="标题 1 6 2 3" xfId="2531"/>
    <cellStyle name="标题 1 6 2 4" xfId="2532"/>
    <cellStyle name="计算 5 2_2016-2018年财政规划附表(2)" xfId="2533"/>
    <cellStyle name="标题 1 6 2 5" xfId="2534"/>
    <cellStyle name="注释 2 2 2 10" xfId="2535"/>
    <cellStyle name="标题 1 6 3" xfId="2536"/>
    <cellStyle name="标题 1 6 3 10" xfId="2537"/>
    <cellStyle name="标题 1 6 3 11" xfId="2538"/>
    <cellStyle name="差 5 2 3 13" xfId="2539"/>
    <cellStyle name="差 2 3 3 2" xfId="2540"/>
    <cellStyle name="输入 2 2 2_2016-2018年财政规划附表(2)" xfId="2541"/>
    <cellStyle name="标题 1 6 3 12" xfId="2542"/>
    <cellStyle name="差 2 3 3 3" xfId="2543"/>
    <cellStyle name="标题 1 6 3 13" xfId="2544"/>
    <cellStyle name="标题 13" xfId="2545"/>
    <cellStyle name="标题 1 6 3 2" xfId="2546"/>
    <cellStyle name="标题 14" xfId="2547"/>
    <cellStyle name="标题 1 6 3 3" xfId="2548"/>
    <cellStyle name="标题 15" xfId="2549"/>
    <cellStyle name="标题 1 6 3 4" xfId="2550"/>
    <cellStyle name="标题 1 6 3 5" xfId="2551"/>
    <cellStyle name="常规 6 3_2016-2018年财政规划附表(2)" xfId="2552"/>
    <cellStyle name="标题 1 6 3 6" xfId="2553"/>
    <cellStyle name="差 2 3 10" xfId="2554"/>
    <cellStyle name="标题 1 6 3 7" xfId="2555"/>
    <cellStyle name="差 2 3 11" xfId="2556"/>
    <cellStyle name="标题 1 6 3 8" xfId="2557"/>
    <cellStyle name="差 2 3 12" xfId="2558"/>
    <cellStyle name="标题 1 6 3 9" xfId="2559"/>
    <cellStyle name="注释 2 2 2 11" xfId="2560"/>
    <cellStyle name="标题 1 6 4" xfId="2561"/>
    <cellStyle name="注释 2 2 2 12" xfId="2562"/>
    <cellStyle name="标题 1 6 5" xfId="2563"/>
    <cellStyle name="标题 3 6 2 2" xfId="2564"/>
    <cellStyle name="注释 2 2 2 13" xfId="2565"/>
    <cellStyle name="标题 1 6 6" xfId="2566"/>
    <cellStyle name="标题 3 6 2 3" xfId="2567"/>
    <cellStyle name="注释 2 2 2 14" xfId="2568"/>
    <cellStyle name="标题 1 6 7" xfId="2569"/>
    <cellStyle name="标题 3 6 2 4" xfId="2570"/>
    <cellStyle name="注释 2 2 2 15" xfId="2571"/>
    <cellStyle name="标题 1 6 8" xfId="2572"/>
    <cellStyle name="标题 3 6 2 5" xfId="2573"/>
    <cellStyle name="标题 1 6 9" xfId="2574"/>
    <cellStyle name="标题 1 7 13" xfId="2575"/>
    <cellStyle name="标题 1 7 14" xfId="2576"/>
    <cellStyle name="标题 1 7 15" xfId="2577"/>
    <cellStyle name="标题 4 4 4 8" xfId="2578"/>
    <cellStyle name="标题 1 7 2 2" xfId="2579"/>
    <cellStyle name="标题 4 4 4 9" xfId="2580"/>
    <cellStyle name="标题 1 7 2 3" xfId="2581"/>
    <cellStyle name="标题 1 7 2 4" xfId="2582"/>
    <cellStyle name="标题 1 7 2 5" xfId="2583"/>
    <cellStyle name="标题 1 7 3 10" xfId="2584"/>
    <cellStyle name="标题 1 7 3 11" xfId="2585"/>
    <cellStyle name="标题 1 7 3 12" xfId="2586"/>
    <cellStyle name="标题 1 7 3 13" xfId="2587"/>
    <cellStyle name="常规 2 3 4 3 12" xfId="2588"/>
    <cellStyle name="标题 1 7 3 9" xfId="2589"/>
    <cellStyle name="标题 3 6 3 2" xfId="2590"/>
    <cellStyle name="标题 1 7 6" xfId="2591"/>
    <cellStyle name="输出 2 2 5" xfId="2592"/>
    <cellStyle name="标题 5 2_2015.1.3县级预算表" xfId="2593"/>
    <cellStyle name="标题 3 6 3 3" xfId="2594"/>
    <cellStyle name="标题 1 7 7" xfId="2595"/>
    <cellStyle name="标题 3 6 3 4" xfId="2596"/>
    <cellStyle name="标题 1 7 8" xfId="2597"/>
    <cellStyle name="标题 3 6 3 5" xfId="2598"/>
    <cellStyle name="标题 1 7 9" xfId="2599"/>
    <cellStyle name="标题 4 6 7" xfId="2600"/>
    <cellStyle name="标题 1 8 13" xfId="2601"/>
    <cellStyle name="标题 1 8 2" xfId="2602"/>
    <cellStyle name="标题 1 8 3" xfId="2603"/>
    <cellStyle name="标题 1 8 4" xfId="2604"/>
    <cellStyle name="标题 1 8 5" xfId="2605"/>
    <cellStyle name="标题 1 8 6" xfId="2606"/>
    <cellStyle name="标题 1 8 7" xfId="2607"/>
    <cellStyle name="标题 1 8 8" xfId="2608"/>
    <cellStyle name="标题 1 8 9" xfId="2609"/>
    <cellStyle name="标题 1 9" xfId="2610"/>
    <cellStyle name="标题 2 5 3 3 9" xfId="2611"/>
    <cellStyle name="标题 10 10" xfId="2612"/>
    <cellStyle name="标题 10 11" xfId="2613"/>
    <cellStyle name="标题 10 12" xfId="2614"/>
    <cellStyle name="标题 10 13" xfId="2615"/>
    <cellStyle name="标题 10 14" xfId="2616"/>
    <cellStyle name="标题 10 15" xfId="2617"/>
    <cellStyle name="适中 6 3 11" xfId="2618"/>
    <cellStyle name="常规 7 5 6" xfId="2619"/>
    <cellStyle name="标题 10 2" xfId="2620"/>
    <cellStyle name="计算 6 3 12" xfId="2621"/>
    <cellStyle name="标题 10 2 2" xfId="2622"/>
    <cellStyle name="计算 8 10" xfId="2623"/>
    <cellStyle name="标题 3 3 4 2 2" xfId="2624"/>
    <cellStyle name="计算 6 3 13" xfId="2625"/>
    <cellStyle name="标题 10 2 3" xfId="2626"/>
    <cellStyle name="计算 8 11" xfId="2627"/>
    <cellStyle name="标题 3 3 4 2 3" xfId="2628"/>
    <cellStyle name="标题 10 2 4" xfId="2629"/>
    <cellStyle name="计算 8 12" xfId="2630"/>
    <cellStyle name="标题 3 3 4 2 4" xfId="2631"/>
    <cellStyle name="标题 10 2 5" xfId="2632"/>
    <cellStyle name="适中 6 3 12" xfId="2633"/>
    <cellStyle name="常规 7 5 7" xfId="2634"/>
    <cellStyle name="标题 10 3" xfId="2635"/>
    <cellStyle name="标题 2 4 4 3 8" xfId="2636"/>
    <cellStyle name="标题 10 3 10" xfId="2637"/>
    <cellStyle name="标题 2 4 4 3 9" xfId="2638"/>
    <cellStyle name="标题 10 3 11" xfId="2639"/>
    <cellStyle name="标题 10 3 12" xfId="2640"/>
    <cellStyle name="标题 4 5 2 10" xfId="2641"/>
    <cellStyle name="标题 10 3 13" xfId="2642"/>
    <cellStyle name="标题 3 3 4 3 4" xfId="2643"/>
    <cellStyle name="标题 10 3 5" xfId="2644"/>
    <cellStyle name="标题 3 3 4 3 5" xfId="2645"/>
    <cellStyle name="标题 10 3 6" xfId="2646"/>
    <cellStyle name="适中 6 3 13" xfId="2647"/>
    <cellStyle name="常规 7 5 8" xfId="2648"/>
    <cellStyle name="标题 10 4" xfId="2649"/>
    <cellStyle name="常规 7 5 9" xfId="2650"/>
    <cellStyle name="标题 10 5" xfId="2651"/>
    <cellStyle name="标题 10 6" xfId="2652"/>
    <cellStyle name="标题 10 7" xfId="2653"/>
    <cellStyle name="标题 10 8" xfId="2654"/>
    <cellStyle name="检查单元格 4 3 3 2" xfId="2655"/>
    <cellStyle name="标题 10 9" xfId="2656"/>
    <cellStyle name="标题 5 2" xfId="2657"/>
    <cellStyle name="标题 3 3 9" xfId="2658"/>
    <cellStyle name="标题 10_2016-2018年财政规划附表(2)" xfId="2659"/>
    <cellStyle name="标题 11 10" xfId="2660"/>
    <cellStyle name="标题 11 11" xfId="2661"/>
    <cellStyle name="标题 2 4 2 3 2" xfId="2662"/>
    <cellStyle name="标题 11 12" xfId="2663"/>
    <cellStyle name="标题 2 4 2 3 3" xfId="2664"/>
    <cellStyle name="标题 11 13" xfId="2665"/>
    <cellStyle name="标题 3 2 12" xfId="2666"/>
    <cellStyle name="标题 11 2" xfId="2667"/>
    <cellStyle name="输入 2 2 4 4" xfId="2668"/>
    <cellStyle name="标题 3 2 2 2 2 2" xfId="2669"/>
    <cellStyle name="标题 3 2 13" xfId="2670"/>
    <cellStyle name="标题 11 3" xfId="2671"/>
    <cellStyle name="标题 7 3 2 2" xfId="2672"/>
    <cellStyle name="输入 2 2 4 5" xfId="2673"/>
    <cellStyle name="标题 3 2 2 2 2 3" xfId="2674"/>
    <cellStyle name="标题 3 2 14" xfId="2675"/>
    <cellStyle name="标题 11 4" xfId="2676"/>
    <cellStyle name="标题 7 3 2 3" xfId="2677"/>
    <cellStyle name="输入 2 2 4 6" xfId="2678"/>
    <cellStyle name="标题 3 2 2 2 2 4" xfId="2679"/>
    <cellStyle name="标题 3 2 15" xfId="2680"/>
    <cellStyle name="标题 11 5" xfId="2681"/>
    <cellStyle name="标题 7 3 2 4" xfId="2682"/>
    <cellStyle name="标题 4 2 2_2015.1.3县级预算表" xfId="2683"/>
    <cellStyle name="输入 2 2 4 7" xfId="2684"/>
    <cellStyle name="标题 3 2 2 2 2 5" xfId="2685"/>
    <cellStyle name="标题 3 2 16" xfId="2686"/>
    <cellStyle name="标题 2 2 4 3 10" xfId="2687"/>
    <cellStyle name="标题 11 6" xfId="2688"/>
    <cellStyle name="标题 7 3 2 5" xfId="2689"/>
    <cellStyle name="标题 2 4 2 10" xfId="2690"/>
    <cellStyle name="标题 3 2 17" xfId="2691"/>
    <cellStyle name="标题 2 2 4 3 11" xfId="2692"/>
    <cellStyle name="标题 11 7" xfId="2693"/>
    <cellStyle name="标题 2 4 2 11" xfId="2694"/>
    <cellStyle name="标题 3 2 18" xfId="2695"/>
    <cellStyle name="标题 2 2 4 3 12" xfId="2696"/>
    <cellStyle name="标题 11 8" xfId="2697"/>
    <cellStyle name="标题 2 4 2 12" xfId="2698"/>
    <cellStyle name="解释性文本 3 4 2 2" xfId="2699"/>
    <cellStyle name="标题 2 2 4 3 13" xfId="2700"/>
    <cellStyle name="标题 11 9" xfId="2701"/>
    <cellStyle name="标题 8 2 3 11" xfId="2702"/>
    <cellStyle name="标题 2 10" xfId="2703"/>
    <cellStyle name="标题 8 2 3 12" xfId="2704"/>
    <cellStyle name="标题 2 11" xfId="2705"/>
    <cellStyle name="标题 8 2 3 13" xfId="2706"/>
    <cellStyle name="标题 2 12" xfId="2707"/>
    <cellStyle name="标题 2 2" xfId="2708"/>
    <cellStyle name="差 2 2 2 5" xfId="2709"/>
    <cellStyle name="解释性文本 5 2 2 5" xfId="2710"/>
    <cellStyle name="标题 2 2 2" xfId="2711"/>
    <cellStyle name="标题 3 6" xfId="2712"/>
    <cellStyle name="标题 2 2 2 12" xfId="2713"/>
    <cellStyle name="标题 3 7" xfId="2714"/>
    <cellStyle name="标题 2 2 2 13" xfId="2715"/>
    <cellStyle name="标题 3 8" xfId="2716"/>
    <cellStyle name="标题 2 2 2 14" xfId="2717"/>
    <cellStyle name="标题 2 2 2 2" xfId="2718"/>
    <cellStyle name="标题 6 2 2 3 5" xfId="2719"/>
    <cellStyle name="标题 2 2 2 2 11" xfId="2720"/>
    <cellStyle name="标题 6 2 2 3 6" xfId="2721"/>
    <cellStyle name="标题 2 2 2 2 12" xfId="2722"/>
    <cellStyle name="标题 6 2 2 3 7" xfId="2723"/>
    <cellStyle name="标题 2 2 2 2 13" xfId="2724"/>
    <cellStyle name="标题 6 2 2 3 8" xfId="2725"/>
    <cellStyle name="标题 2 2 2 2 14" xfId="2726"/>
    <cellStyle name="标题 6 2 2 3 9" xfId="2727"/>
    <cellStyle name="差 3 4 2 2" xfId="2728"/>
    <cellStyle name="标题 2 2 2 2 15" xfId="2729"/>
    <cellStyle name="常规 2 3 3 3 15" xfId="2730"/>
    <cellStyle name="标题 2 2 2 2 2" xfId="2731"/>
    <cellStyle name="适中 3 2 3" xfId="2732"/>
    <cellStyle name="标题 8 2 11" xfId="2733"/>
    <cellStyle name="标题 2 2 2 2 2 2" xfId="2734"/>
    <cellStyle name="适中 3 2 4" xfId="2735"/>
    <cellStyle name="标题 8 2 12" xfId="2736"/>
    <cellStyle name="标题 2 2 2 2 2 3" xfId="2737"/>
    <cellStyle name="适中 3 2 5" xfId="2738"/>
    <cellStyle name="标题 8 2 13" xfId="2739"/>
    <cellStyle name="标题 2 2 2 2 2 4" xfId="2740"/>
    <cellStyle name="标题 8 3 2 2" xfId="2741"/>
    <cellStyle name="适中 3 2 6" xfId="2742"/>
    <cellStyle name="标题 8 2 14" xfId="2743"/>
    <cellStyle name="标题 2 2 2 2 2 5" xfId="2744"/>
    <cellStyle name="标题 2 2 2 2 3" xfId="2745"/>
    <cellStyle name="标题 2 2 2 2 3 10" xfId="2746"/>
    <cellStyle name="标题 2 2 2 2 3 11" xfId="2747"/>
    <cellStyle name="标题 2 2 2 2 3 12" xfId="2748"/>
    <cellStyle name="标题 2 2 2 2 3 13" xfId="2749"/>
    <cellStyle name="标题 8 3 3 2" xfId="2750"/>
    <cellStyle name="标题 2 2 2 2 3 5" xfId="2751"/>
    <cellStyle name="标题 8 3 3 3" xfId="2752"/>
    <cellStyle name="标题 2 2 2 2 3 6" xfId="2753"/>
    <cellStyle name="标题 8 3 3 4" xfId="2754"/>
    <cellStyle name="标题 2 2 2 2 3 7" xfId="2755"/>
    <cellStyle name="标题 8 3 3 5" xfId="2756"/>
    <cellStyle name="标题 2 2 2 2 3 8" xfId="2757"/>
    <cellStyle name="标题 4 4 4 3 10" xfId="2758"/>
    <cellStyle name="标题 8 3 3 6" xfId="2759"/>
    <cellStyle name="标题 2 2 2 2 3 9" xfId="2760"/>
    <cellStyle name="标题 2 2 2 2 4" xfId="2761"/>
    <cellStyle name="标题 2 2 2 2 5" xfId="2762"/>
    <cellStyle name="标题 2 2 2 2 6" xfId="2763"/>
    <cellStyle name="标题 2 2 2 2 7" xfId="2764"/>
    <cellStyle name="标题 2 2 2 2 8" xfId="2765"/>
    <cellStyle name="标题 2 2 2 2 9" xfId="2766"/>
    <cellStyle name="输出 3 4 3 6" xfId="2767"/>
    <cellStyle name="标题 4 2 3 3 2" xfId="2768"/>
    <cellStyle name="标题 7 2 4 9" xfId="2769"/>
    <cellStyle name="标题 4 5 2 3" xfId="2770"/>
    <cellStyle name="标题 2 2 2 2_2016-2018年财政规划附表(2)" xfId="2771"/>
    <cellStyle name="标题 2 2 2 3 2" xfId="2772"/>
    <cellStyle name="标题 2 2 2 3 3" xfId="2773"/>
    <cellStyle name="标题 2 2 2 3 4" xfId="2774"/>
    <cellStyle name="标题 2 2 2 3 5" xfId="2775"/>
    <cellStyle name="标题 2 2 2 4 2" xfId="2776"/>
    <cellStyle name="标题 2 2 2 4 3" xfId="2777"/>
    <cellStyle name="标题 2 2 2 4 4" xfId="2778"/>
    <cellStyle name="标题 2 2 2 4 5" xfId="2779"/>
    <cellStyle name="标题 2 2 2 4 6" xfId="2780"/>
    <cellStyle name="标题 2 2 2 4 7" xfId="2781"/>
    <cellStyle name="标题 2 2 2 4 8" xfId="2782"/>
    <cellStyle name="标题 2 2 2 4 9" xfId="2783"/>
    <cellStyle name="输入 4 3 2 4" xfId="2784"/>
    <cellStyle name="差 5 2 2 2" xfId="2785"/>
    <cellStyle name="标题 6 2 2 13" xfId="2786"/>
    <cellStyle name="注释 5 2 3 5" xfId="2787"/>
    <cellStyle name="标题 2 2 2_2015.1.3县级预算表" xfId="2788"/>
    <cellStyle name="差 2 2 2 6" xfId="2789"/>
    <cellStyle name="标题 4 4 2 4 10" xfId="2790"/>
    <cellStyle name="标题 2 2 3" xfId="2791"/>
    <cellStyle name="标题 3 5 2 2 5" xfId="2792"/>
    <cellStyle name="标题 2 2 3 2" xfId="2793"/>
    <cellStyle name="标题 2 2 3 2 2" xfId="2794"/>
    <cellStyle name="标题 2 2 3 2 3" xfId="2795"/>
    <cellStyle name="标题 2 2 3 2 4" xfId="2796"/>
    <cellStyle name="标题 3 6 10" xfId="2797"/>
    <cellStyle name="标题 2 2 3 2 5" xfId="2798"/>
    <cellStyle name="标题 2 2 3 3" xfId="2799"/>
    <cellStyle name="标题 2 2 3 3 6" xfId="2800"/>
    <cellStyle name="标题 2 2 3 3 7" xfId="2801"/>
    <cellStyle name="标题 2 2 3 3 8" xfId="2802"/>
    <cellStyle name="标题 2 2 3 3 9" xfId="2803"/>
    <cellStyle name="标题 2 2 3 4" xfId="2804"/>
    <cellStyle name="标题 2 2 3 5" xfId="2805"/>
    <cellStyle name="标题 2 2 3 6" xfId="2806"/>
    <cellStyle name="标题 2 2 3 7" xfId="2807"/>
    <cellStyle name="标题 2 2 3 8" xfId="2808"/>
    <cellStyle name="标题 2 2 3_2016-2018年财政规划附表(2)" xfId="2809"/>
    <cellStyle name="差 2 2 2 7" xfId="2810"/>
    <cellStyle name="标题 4 4 2 4 11" xfId="2811"/>
    <cellStyle name="标题 2 2 4" xfId="2812"/>
    <cellStyle name="标题 2 2 4 12" xfId="2813"/>
    <cellStyle name="标题 2 2 4 13" xfId="2814"/>
    <cellStyle name="标题 2 2 4 14" xfId="2815"/>
    <cellStyle name="标题 2 7 2 2" xfId="2816"/>
    <cellStyle name="标题 2 2 4 15" xfId="2817"/>
    <cellStyle name="标题 2 7 2 3" xfId="2818"/>
    <cellStyle name="标题 3 5 2 3 5" xfId="2819"/>
    <cellStyle name="标题 2 2 4 2" xfId="2820"/>
    <cellStyle name="标题 2 2 4 2 2" xfId="2821"/>
    <cellStyle name="标题 2 2 4 2 3" xfId="2822"/>
    <cellStyle name="标题 2 2 4 2 4" xfId="2823"/>
    <cellStyle name="标题 2 2 4 2 5" xfId="2824"/>
    <cellStyle name="标题 3 5 2 3 6" xfId="2825"/>
    <cellStyle name="标题 2 2 4 3" xfId="2826"/>
    <cellStyle name="标题 2 2 4 3 2" xfId="2827"/>
    <cellStyle name="标题 2 2 4 3 3" xfId="2828"/>
    <cellStyle name="标题 2 2 4 3 4" xfId="2829"/>
    <cellStyle name="常规 9 2 4" xfId="2830"/>
    <cellStyle name="标题 4 6_2016-2018年财政规划附表(2)" xfId="2831"/>
    <cellStyle name="标题 2 2 4 3 5" xfId="2832"/>
    <cellStyle name="标题 2 2 4 3 6" xfId="2833"/>
    <cellStyle name="标题 2 2 4 3 7" xfId="2834"/>
    <cellStyle name="标题 2 2 4 3 8" xfId="2835"/>
    <cellStyle name="标题 2 2 4 3 9" xfId="2836"/>
    <cellStyle name="标题 3 5 2 3 7" xfId="2837"/>
    <cellStyle name="标题 2 2 4 4" xfId="2838"/>
    <cellStyle name="标题 3 5 2 3 8" xfId="2839"/>
    <cellStyle name="标题 2 2 4 5" xfId="2840"/>
    <cellStyle name="标题 3 5 2 3 9" xfId="2841"/>
    <cellStyle name="标题 2 2 4 6" xfId="2842"/>
    <cellStyle name="标题 2 2 4 7" xfId="2843"/>
    <cellStyle name="标题 2 2 4 8" xfId="2844"/>
    <cellStyle name="标题 2 2 4 9" xfId="2845"/>
    <cellStyle name="标题 4 8 11" xfId="2846"/>
    <cellStyle name="标题 2 3 5 4" xfId="2847"/>
    <cellStyle name="汇总 4 12" xfId="2848"/>
    <cellStyle name="标题 2 2 4_2016-2018年财政规划附表(2)" xfId="2849"/>
    <cellStyle name="差 2 2 2 8" xfId="2850"/>
    <cellStyle name="检查单元格 3 4 2 2" xfId="2851"/>
    <cellStyle name="标题 4 4 2 4 12" xfId="2852"/>
    <cellStyle name="标题 2 2 5" xfId="2853"/>
    <cellStyle name="标题 2 2 5 2" xfId="2854"/>
    <cellStyle name="标题 4 3 10" xfId="2855"/>
    <cellStyle name="标题 2 2 5 3" xfId="2856"/>
    <cellStyle name="标题 4 3 11" xfId="2857"/>
    <cellStyle name="标题 2 2 5 4" xfId="2858"/>
    <cellStyle name="标题 2 2 5 5" xfId="2859"/>
    <cellStyle name="标题 5 3_2016-2018年财政规划附表(2)" xfId="2860"/>
    <cellStyle name="注释 4 6 10" xfId="2861"/>
    <cellStyle name="标题 4 3 12" xfId="2862"/>
    <cellStyle name="差 2 2 2 9" xfId="2863"/>
    <cellStyle name="检查单元格 3 4 2 3" xfId="2864"/>
    <cellStyle name="标题 4 4 2 4 13" xfId="2865"/>
    <cellStyle name="标题 2 2 6" xfId="2866"/>
    <cellStyle name="注释 6 6" xfId="2867"/>
    <cellStyle name="标题 2 2 6 10" xfId="2868"/>
    <cellStyle name="标题 2 4 2 2 2" xfId="2869"/>
    <cellStyle name="注释 6 7" xfId="2870"/>
    <cellStyle name="标题 2 2 6 11" xfId="2871"/>
    <cellStyle name="标题 2 4 2 2 3" xfId="2872"/>
    <cellStyle name="注释 6 8" xfId="2873"/>
    <cellStyle name="标题 2 2 6 12" xfId="2874"/>
    <cellStyle name="标题 2 4 2 2 4" xfId="2875"/>
    <cellStyle name="注释 6 9" xfId="2876"/>
    <cellStyle name="标题 2 2 6 13" xfId="2877"/>
    <cellStyle name="标题 2 2 6 6" xfId="2878"/>
    <cellStyle name="标题 2 2 6 7" xfId="2879"/>
    <cellStyle name="标题 2 2 6 8" xfId="2880"/>
    <cellStyle name="标题 2 2 6 9" xfId="2881"/>
    <cellStyle name="标题 2 2 7" xfId="2882"/>
    <cellStyle name="标题 2 5 10" xfId="2883"/>
    <cellStyle name="标题 2 2 8" xfId="2884"/>
    <cellStyle name="标题 2 5 11" xfId="2885"/>
    <cellStyle name="标题 2 2 9" xfId="2886"/>
    <cellStyle name="标题 2 3" xfId="2887"/>
    <cellStyle name="汇总 3 2 2 3 5" xfId="2888"/>
    <cellStyle name="标题 4 4 2 2 15" xfId="2889"/>
    <cellStyle name="差 4 4 3 4" xfId="2890"/>
    <cellStyle name="标题 2 3 10" xfId="2891"/>
    <cellStyle name="注释 2 6 10" xfId="2892"/>
    <cellStyle name="差 4 4 3 6" xfId="2893"/>
    <cellStyle name="标题 2 3 12" xfId="2894"/>
    <cellStyle name="注释 2 6 11" xfId="2895"/>
    <cellStyle name="差 4 4 3 7" xfId="2896"/>
    <cellStyle name="标题 2 3 13" xfId="2897"/>
    <cellStyle name="注释 2 6 12" xfId="2898"/>
    <cellStyle name="差 4 4 3 8" xfId="2899"/>
    <cellStyle name="标题 2 3 14" xfId="2900"/>
    <cellStyle name="注释 2 6 13" xfId="2901"/>
    <cellStyle name="差 4 4 3 9" xfId="2902"/>
    <cellStyle name="标题 2 3 15" xfId="2903"/>
    <cellStyle name="标题 2 3 16" xfId="2904"/>
    <cellStyle name="标题 2 3 17" xfId="2905"/>
    <cellStyle name="标题 2 3 3 10" xfId="2906"/>
    <cellStyle name="标题 2 3 18" xfId="2907"/>
    <cellStyle name="标题 2 3 3 11" xfId="2908"/>
    <cellStyle name="常规 2 7 3 3 7" xfId="2909"/>
    <cellStyle name="差 2 2 3 5" xfId="2910"/>
    <cellStyle name="标题 4 4 2 2 3" xfId="2911"/>
    <cellStyle name="解释性文本 5 2 3 5" xfId="2912"/>
    <cellStyle name="标题 2 3 2" xfId="2913"/>
    <cellStyle name="标题 4 4 2 2 3 2" xfId="2914"/>
    <cellStyle name="注释 2 5 3" xfId="2915"/>
    <cellStyle name="标题 2 3 2 2" xfId="2916"/>
    <cellStyle name="标题 4 3 2 2 3" xfId="2917"/>
    <cellStyle name="输出 4 3 9" xfId="2918"/>
    <cellStyle name="常规 4 2 7" xfId="2919"/>
    <cellStyle name="标题 2 3 2 2 10" xfId="2920"/>
    <cellStyle name="好 4 10" xfId="2921"/>
    <cellStyle name="标题 4 3 2 2 4" xfId="2922"/>
    <cellStyle name="常规 4 2 8" xfId="2923"/>
    <cellStyle name="标题 2 3 2 2 11" xfId="2924"/>
    <cellStyle name="好 4 11" xfId="2925"/>
    <cellStyle name="标题 4 3 2 2 5" xfId="2926"/>
    <cellStyle name="常规 4 2 9" xfId="2927"/>
    <cellStyle name="标题 2 3 2 2 12" xfId="2928"/>
    <cellStyle name="好 4 12" xfId="2929"/>
    <cellStyle name="标题 4 3 2 2 6" xfId="2930"/>
    <cellStyle name="注释 6 2 2" xfId="2931"/>
    <cellStyle name="标题 2 3 2 2 13" xfId="2932"/>
    <cellStyle name="好 4 13" xfId="2933"/>
    <cellStyle name="标题 4 3 2 2 7" xfId="2934"/>
    <cellStyle name="注释 6 2 3" xfId="2935"/>
    <cellStyle name="标题 2 3 2 2 14" xfId="2936"/>
    <cellStyle name="好 4 14" xfId="2937"/>
    <cellStyle name="标题 4 3 2 2 8" xfId="2938"/>
    <cellStyle name="注释 6 2 4" xfId="2939"/>
    <cellStyle name="标题 2 3 2 2 15" xfId="2940"/>
    <cellStyle name="标题 2 3 2 2 2 3" xfId="2941"/>
    <cellStyle name="标题 2 3 2 2 2 4" xfId="2942"/>
    <cellStyle name="标题 3 8 10" xfId="2943"/>
    <cellStyle name="标题 2 3 2 2 2 5" xfId="2944"/>
    <cellStyle name="标题 2 3 2 2 3" xfId="2945"/>
    <cellStyle name="标题 2 7 3 2" xfId="2946"/>
    <cellStyle name="标题 2 3 2 2 3 11" xfId="2947"/>
    <cellStyle name="常规 4 2 13" xfId="2948"/>
    <cellStyle name="标题 2 3 2 2 3 3" xfId="2949"/>
    <cellStyle name="常规 4 2 14" xfId="2950"/>
    <cellStyle name="标题 2 3 2 2 3 4" xfId="2951"/>
    <cellStyle name="差 2 2 2" xfId="2952"/>
    <cellStyle name="常规 4 2 15" xfId="2953"/>
    <cellStyle name="标题 2 3 2 2 3 5" xfId="2954"/>
    <cellStyle name="差 2 2 3" xfId="2955"/>
    <cellStyle name="常规 4 2 16" xfId="2956"/>
    <cellStyle name="标题 2 3 2 2 3 6" xfId="2957"/>
    <cellStyle name="差 2 2 4" xfId="2958"/>
    <cellStyle name="常规 4 2 17" xfId="2959"/>
    <cellStyle name="标题 2 3 2 2 3 7" xfId="2960"/>
    <cellStyle name="差 2 2 5" xfId="2961"/>
    <cellStyle name="常规 4 2 18" xfId="2962"/>
    <cellStyle name="标题 2 3 2 2 3 8" xfId="2963"/>
    <cellStyle name="链接单元格 3 4 2" xfId="2964"/>
    <cellStyle name="差 2 2 6" xfId="2965"/>
    <cellStyle name="标题 2 3 2 2 3 9" xfId="2966"/>
    <cellStyle name="标题 2 3 2 2 4" xfId="2967"/>
    <cellStyle name="适中 4 2 3 5" xfId="2968"/>
    <cellStyle name="标题 5 2 3" xfId="2969"/>
    <cellStyle name="标题 2 3 2 2 9" xfId="2970"/>
    <cellStyle name="标题 2 3 2 2_2016-2018年财政规划附表(2)" xfId="2971"/>
    <cellStyle name="标题 2 3 2 3 2" xfId="2972"/>
    <cellStyle name="标题 6 2 2_2016-2018年财政规划附表(2)" xfId="2973"/>
    <cellStyle name="注释 3 6" xfId="2974"/>
    <cellStyle name="标题 2 3 2 4 10" xfId="2975"/>
    <cellStyle name="标题 4 5_2015.1.3县级预算表" xfId="2976"/>
    <cellStyle name="标题 3 2 3 10" xfId="2977"/>
    <cellStyle name="注释 3 7" xfId="2978"/>
    <cellStyle name="标题 2 3 2 4 11" xfId="2979"/>
    <cellStyle name="标题 3 2 3 11" xfId="2980"/>
    <cellStyle name="注释 3 8" xfId="2981"/>
    <cellStyle name="标题 2 3 2 4 12" xfId="2982"/>
    <cellStyle name="标题 3 2 3 12" xfId="2983"/>
    <cellStyle name="注释 3 9" xfId="2984"/>
    <cellStyle name="标题 2 3 2 4 13" xfId="2985"/>
    <cellStyle name="标题 5" xfId="2986"/>
    <cellStyle name="标题 2 5 3 12" xfId="2987"/>
    <cellStyle name="标题 2 3 2 4 2" xfId="2988"/>
    <cellStyle name="标题 6" xfId="2989"/>
    <cellStyle name="标题 2 5 3 13" xfId="2990"/>
    <cellStyle name="标题 2 3 2 4 3" xfId="2991"/>
    <cellStyle name="标题 7" xfId="2992"/>
    <cellStyle name="标题 2 5 3 14" xfId="2993"/>
    <cellStyle name="标题 2 3 2 4 4" xfId="2994"/>
    <cellStyle name="标题 8" xfId="2995"/>
    <cellStyle name="标题 2 5 3 15" xfId="2996"/>
    <cellStyle name="检查单元格 2 2 2 2 2" xfId="2997"/>
    <cellStyle name="标题 2 3 2 4 5" xfId="2998"/>
    <cellStyle name="标题 9" xfId="2999"/>
    <cellStyle name="检查单元格 2 2 2 2 3" xfId="3000"/>
    <cellStyle name="标题 2 3 2 4 6" xfId="3001"/>
    <cellStyle name="检查单元格 2 2 2 2 4" xfId="3002"/>
    <cellStyle name="标题 2 3 2 4 7" xfId="3003"/>
    <cellStyle name="适中 3 6 11" xfId="3004"/>
    <cellStyle name="标题 5 4 2" xfId="3005"/>
    <cellStyle name="检查单元格 2 2 2 2 5" xfId="3006"/>
    <cellStyle name="标题 2 3 2 4 8" xfId="3007"/>
    <cellStyle name="适中 3 6 12" xfId="3008"/>
    <cellStyle name="标题 5 4 3" xfId="3009"/>
    <cellStyle name="标题 2 3 2 4 9" xfId="3010"/>
    <cellStyle name="标题 4 4 2 2 4" xfId="3011"/>
    <cellStyle name="解释性文本 5 2 3 6" xfId="3012"/>
    <cellStyle name="标题 2 3 3" xfId="3013"/>
    <cellStyle name="标题 2 3 3 12" xfId="3014"/>
    <cellStyle name="标题 2 3 3 13" xfId="3015"/>
    <cellStyle name="标题 2 3 3 14" xfId="3016"/>
    <cellStyle name="标题 2 3 3 15" xfId="3017"/>
    <cellStyle name="标题 3 5 3 2 5" xfId="3018"/>
    <cellStyle name="注释 2 6 3" xfId="3019"/>
    <cellStyle name="标题 2 3 3 2" xfId="3020"/>
    <cellStyle name="标题 2 3 3 2 2" xfId="3021"/>
    <cellStyle name="标题 2 3 3 2 3" xfId="3022"/>
    <cellStyle name="标题 2 3 3 2 4" xfId="3023"/>
    <cellStyle name="差 4 4 3 10" xfId="3024"/>
    <cellStyle name="标题 2 3 3 2 5" xfId="3025"/>
    <cellStyle name="注释 2 6 4" xfId="3026"/>
    <cellStyle name="标题 2 3 3 3" xfId="3027"/>
    <cellStyle name="标题 3 3 2 10" xfId="3028"/>
    <cellStyle name="标题 2 3 3 3 11" xfId="3029"/>
    <cellStyle name="标题 3 3 2 11" xfId="3030"/>
    <cellStyle name="标题 2 3 3 3 12" xfId="3031"/>
    <cellStyle name="标题 3 3 2 12" xfId="3032"/>
    <cellStyle name="标题 2 3 3 3 13" xfId="3033"/>
    <cellStyle name="标题 4 5 3 10" xfId="3034"/>
    <cellStyle name="标题 2 3 3 3 2" xfId="3035"/>
    <cellStyle name="标题 4 5 3 11" xfId="3036"/>
    <cellStyle name="标题 2 3 3 3 3" xfId="3037"/>
    <cellStyle name="标题 4 5 3 12" xfId="3038"/>
    <cellStyle name="标题 2 3 3 3 4" xfId="3039"/>
    <cellStyle name="汇总 3 4_2016-2018年财政规划附表(2)" xfId="3040"/>
    <cellStyle name="标题 4 5 3 13" xfId="3041"/>
    <cellStyle name="标题 2 3 3 3 5" xfId="3042"/>
    <cellStyle name="标题 4 5 3 14" xfId="3043"/>
    <cellStyle name="标题 2 3 3 3 6" xfId="3044"/>
    <cellStyle name="标题 4 5 3 15" xfId="3045"/>
    <cellStyle name="标题 2 3 3 3 7" xfId="3046"/>
    <cellStyle name="标题 6 3 2" xfId="3047"/>
    <cellStyle name="标题 2 3 3 3 8" xfId="3048"/>
    <cellStyle name="标题 6 3 3" xfId="3049"/>
    <cellStyle name="标题 2 3 3 3 9" xfId="3050"/>
    <cellStyle name="注释 2 6 5" xfId="3051"/>
    <cellStyle name="标题 2 3 3 4" xfId="3052"/>
    <cellStyle name="注释 2 6 6" xfId="3053"/>
    <cellStyle name="标题 2 3 3 5" xfId="3054"/>
    <cellStyle name="常规_2007年云南省向人大报送政府收支预算表格式编制过程表 2 2" xfId="3055"/>
    <cellStyle name="注释 2 6 7" xfId="3056"/>
    <cellStyle name="标题 2 3 3 6" xfId="3057"/>
    <cellStyle name="注释 2 6 8" xfId="3058"/>
    <cellStyle name="标题 2 3 3 7" xfId="3059"/>
    <cellStyle name="注释 2 6 9" xfId="3060"/>
    <cellStyle name="标题 2 3 3 8" xfId="3061"/>
    <cellStyle name="标题 2 3 3 9" xfId="3062"/>
    <cellStyle name="标题 4 4 2 2 5" xfId="3063"/>
    <cellStyle name="解释性文本 5 2 3 7" xfId="3064"/>
    <cellStyle name="标题 2 3 4" xfId="3065"/>
    <cellStyle name="标题 2 3 4 10" xfId="3066"/>
    <cellStyle name="标题 2 4 17" xfId="3067"/>
    <cellStyle name="标题 2 3 4 11" xfId="3068"/>
    <cellStyle name="标题 2 4 18" xfId="3069"/>
    <cellStyle name="标题 4 5 3 2 2" xfId="3070"/>
    <cellStyle name="标题 2 3 4 12" xfId="3071"/>
    <cellStyle name="标题 4 5 3 2 3" xfId="3072"/>
    <cellStyle name="标题 2 3 4 13" xfId="3073"/>
    <cellStyle name="标题 4 5 3 2 4" xfId="3074"/>
    <cellStyle name="标题 2 3 4 14" xfId="3075"/>
    <cellStyle name="解释性文本 3_2015.1.3县级预算表" xfId="3076"/>
    <cellStyle name="标题 4 5 3 2 5" xfId="3077"/>
    <cellStyle name="标题 2 3 4 15" xfId="3078"/>
    <cellStyle name="标题 3 5 3 3 5" xfId="3079"/>
    <cellStyle name="常规 3 3 2 15" xfId="3080"/>
    <cellStyle name="标题 2 3 4 2" xfId="3081"/>
    <cellStyle name="差 6 5" xfId="3082"/>
    <cellStyle name="标题 2 3 4 2 3" xfId="3083"/>
    <cellStyle name="差 6 6" xfId="3084"/>
    <cellStyle name="标题 2 3 4 2 4" xfId="3085"/>
    <cellStyle name="差 6 7" xfId="3086"/>
    <cellStyle name="标题 2 3 4 2 5" xfId="3087"/>
    <cellStyle name="标题 3 5 3 3 6" xfId="3088"/>
    <cellStyle name="常规 3 3 2 16" xfId="3089"/>
    <cellStyle name="标题 2 3 4 3" xfId="3090"/>
    <cellStyle name="常规 2 3 3 3 9" xfId="3091"/>
    <cellStyle name="标题 2 3 4 3 10" xfId="3092"/>
    <cellStyle name="标题 3 4 2 10" xfId="3093"/>
    <cellStyle name="标题 2 3 4 3 11" xfId="3094"/>
    <cellStyle name="标题 3 4 2 11" xfId="3095"/>
    <cellStyle name="标题 2 3 4 3 12" xfId="3096"/>
    <cellStyle name="标题 3 4 2 12" xfId="3097"/>
    <cellStyle name="标题 3 2 3 3 10" xfId="3098"/>
    <cellStyle name="标题 2 3 4 3 13" xfId="3099"/>
    <cellStyle name="差 7 5" xfId="3100"/>
    <cellStyle name="标题 2 3 4 3 3" xfId="3101"/>
    <cellStyle name="差 7 6" xfId="3102"/>
    <cellStyle name="标题 2 3 4 3 4" xfId="3103"/>
    <cellStyle name="差 7 7" xfId="3104"/>
    <cellStyle name="标题 2 3 4 3 5" xfId="3105"/>
    <cellStyle name="差 7 8" xfId="3106"/>
    <cellStyle name="标题 2 3 4 3 6" xfId="3107"/>
    <cellStyle name="差 7 9" xfId="3108"/>
    <cellStyle name="标题 2 3 4 3 7" xfId="3109"/>
    <cellStyle name="标题 7 3 2" xfId="3110"/>
    <cellStyle name="标题 2 3 4 3 8" xfId="3111"/>
    <cellStyle name="标题 7 3 3" xfId="3112"/>
    <cellStyle name="标题 2 3 4 3 9" xfId="3113"/>
    <cellStyle name="标题 3 5 3 3 7" xfId="3114"/>
    <cellStyle name="标题 2 3 4 4" xfId="3115"/>
    <cellStyle name="标题 3 5 3 3 8" xfId="3116"/>
    <cellStyle name="标题 2 3 4 5" xfId="3117"/>
    <cellStyle name="标题 3 5 3 3 9" xfId="3118"/>
    <cellStyle name="标题 2 3 4 6" xfId="3119"/>
    <cellStyle name="标题 2 3 4 7" xfId="3120"/>
    <cellStyle name="标题 2 3 4 8" xfId="3121"/>
    <cellStyle name="标题 2 3 4 9" xfId="3122"/>
    <cellStyle name="标题 4 4 2 2 6" xfId="3123"/>
    <cellStyle name="解释性文本 5 2 3 8" xfId="3124"/>
    <cellStyle name="标题 2 3 5" xfId="3125"/>
    <cellStyle name="标题 2 3 5 2" xfId="3126"/>
    <cellStyle name="标题 4 8 10" xfId="3127"/>
    <cellStyle name="标题 2 3 5 3" xfId="3128"/>
    <cellStyle name="标题 4 8 12" xfId="3129"/>
    <cellStyle name="标题 2 3 5 5" xfId="3130"/>
    <cellStyle name="汇总 3 2 2 10" xfId="3131"/>
    <cellStyle name="标题 4 4 2 2 7" xfId="3132"/>
    <cellStyle name="解释性文本 5 2 3 9" xfId="3133"/>
    <cellStyle name="标题 2 3 6" xfId="3134"/>
    <cellStyle name="检查单元格 2 3 2 3" xfId="3135"/>
    <cellStyle name="标题 2 3 6 10" xfId="3136"/>
    <cellStyle name="检查单元格 2 3 2 4" xfId="3137"/>
    <cellStyle name="标题 2 3 6 11" xfId="3138"/>
    <cellStyle name="检查单元格 2 3 2 5" xfId="3139"/>
    <cellStyle name="标题 2 3 6 12" xfId="3140"/>
    <cellStyle name="标题 2 3 6 13" xfId="3141"/>
    <cellStyle name="标题 2 3 6 2" xfId="3142"/>
    <cellStyle name="标题 2 3 6 3" xfId="3143"/>
    <cellStyle name="标题 2 3 6 4" xfId="3144"/>
    <cellStyle name="标题 2 3 6 5" xfId="3145"/>
    <cellStyle name="标题 2 3 6 6" xfId="3146"/>
    <cellStyle name="注释 3 2 2 2 2" xfId="3147"/>
    <cellStyle name="标题 2 3 6 7" xfId="3148"/>
    <cellStyle name="注释 3 2 2 2 3" xfId="3149"/>
    <cellStyle name="标题 2 3 6 8" xfId="3150"/>
    <cellStyle name="注释 3 2 2 2 4" xfId="3151"/>
    <cellStyle name="标题 2 3 6 9" xfId="3152"/>
    <cellStyle name="计算 3 2 2 2 2" xfId="3153"/>
    <cellStyle name="汇总 3 2 2 11" xfId="3154"/>
    <cellStyle name="标题 4 4 2 2 8" xfId="3155"/>
    <cellStyle name="标题 2 3 7" xfId="3156"/>
    <cellStyle name="计算 3 2 2 2 3" xfId="3157"/>
    <cellStyle name="汇总 3 2 2 12" xfId="3158"/>
    <cellStyle name="标题 4 4 2 2 9" xfId="3159"/>
    <cellStyle name="标题 2 3 8" xfId="3160"/>
    <cellStyle name="标题 2 3 9" xfId="3161"/>
    <cellStyle name="标题 2 4" xfId="3162"/>
    <cellStyle name="标题 2 4 10" xfId="3163"/>
    <cellStyle name="标题 2 4 11" xfId="3164"/>
    <cellStyle name="标题 2 4 12" xfId="3165"/>
    <cellStyle name="标题 2 4 13" xfId="3166"/>
    <cellStyle name="标题 2 4 14" xfId="3167"/>
    <cellStyle name="标题 2 4 15" xfId="3168"/>
    <cellStyle name="标题 2 4 16" xfId="3169"/>
    <cellStyle name="差 2 2 4 5" xfId="3170"/>
    <cellStyle name="标题 6 4 2 4" xfId="3171"/>
    <cellStyle name="输出 5 3 3 7" xfId="3172"/>
    <cellStyle name="标题 4 4 2 3 3" xfId="3173"/>
    <cellStyle name="常规 9 15" xfId="3174"/>
    <cellStyle name="标题 2 4 2" xfId="3175"/>
    <cellStyle name="标题 2 4 2 13" xfId="3176"/>
    <cellStyle name="注释 3 5 3" xfId="3177"/>
    <cellStyle name="标题 2 4 2 2" xfId="3178"/>
    <cellStyle name="标题 2 4 2 2 10" xfId="3179"/>
    <cellStyle name="标题 2 4 2 2 15" xfId="3180"/>
    <cellStyle name="标题 2 4 2 2 2 2" xfId="3181"/>
    <cellStyle name="标题 3 2 2 12" xfId="3182"/>
    <cellStyle name="检查单元格 7 2" xfId="3183"/>
    <cellStyle name="标题 2 4 2 2 2 3" xfId="3184"/>
    <cellStyle name="标题 3 2 2 13" xfId="3185"/>
    <cellStyle name="检查单元格 7 3" xfId="3186"/>
    <cellStyle name="标题 2 4 2 2 2 4" xfId="3187"/>
    <cellStyle name="标题 3 2 2 14" xfId="3188"/>
    <cellStyle name="标题 2 4 2 2 3 10" xfId="3189"/>
    <cellStyle name="汇总 3 3_2016-2018年财政规划附表(2)" xfId="3190"/>
    <cellStyle name="标题 2 4 2 2 3 2" xfId="3191"/>
    <cellStyle name="检查单元格 8 2" xfId="3192"/>
    <cellStyle name="标题 2 4 2 2 3 3" xfId="3193"/>
    <cellStyle name="检查单元格 8 4" xfId="3194"/>
    <cellStyle name="标题 2 4 2 2 3 5" xfId="3195"/>
    <cellStyle name="标题 5 3 11" xfId="3196"/>
    <cellStyle name="检查单元格 8 5" xfId="3197"/>
    <cellStyle name="标题 2 4 2 2 3 6" xfId="3198"/>
    <cellStyle name="标题 5 3 12" xfId="3199"/>
    <cellStyle name="标题 4 3 2 2" xfId="3200"/>
    <cellStyle name="检查单元格 8 6" xfId="3201"/>
    <cellStyle name="标题 2 4 2 2 3 7" xfId="3202"/>
    <cellStyle name="标题 5 3 13" xfId="3203"/>
    <cellStyle name="标题 4 3 2 3" xfId="3204"/>
    <cellStyle name="检查单元格 8 7" xfId="3205"/>
    <cellStyle name="标题 2 4 2 2 3 8" xfId="3206"/>
    <cellStyle name="标题 5 3 14" xfId="3207"/>
    <cellStyle name="标题 4 3 2 4" xfId="3208"/>
    <cellStyle name="检查单元格 8 8" xfId="3209"/>
    <cellStyle name="标题 2 4 2 2 3 9" xfId="3210"/>
    <cellStyle name="标题 5 3 15" xfId="3211"/>
    <cellStyle name="标题 4 3 2 5" xfId="3212"/>
    <cellStyle name="标题 2 4 2 2 5" xfId="3213"/>
    <cellStyle name="标题 2 4 2 2 6" xfId="3214"/>
    <cellStyle name="标题 2 4 2 2 7" xfId="3215"/>
    <cellStyle name="标题 2 4 2 2 8" xfId="3216"/>
    <cellStyle name="标题 2 4 2 2 9" xfId="3217"/>
    <cellStyle name="注释 3 5 4" xfId="3218"/>
    <cellStyle name="标题 2 4 2 3" xfId="3219"/>
    <cellStyle name="标题 2 4 2 3 4" xfId="3220"/>
    <cellStyle name="标题 2 4 2 3 5" xfId="3221"/>
    <cellStyle name="注释 3 5 5" xfId="3222"/>
    <cellStyle name="标题 2 4 2 4" xfId="3223"/>
    <cellStyle name="差 5 3 2" xfId="3224"/>
    <cellStyle name="标题 2 4 2 4 10" xfId="3225"/>
    <cellStyle name="标题 4 2 3 10" xfId="3226"/>
    <cellStyle name="差 5 3 3" xfId="3227"/>
    <cellStyle name="标题 2 4 2 4 11" xfId="3228"/>
    <cellStyle name="标题 4 2 3 11" xfId="3229"/>
    <cellStyle name="差 5 3 4" xfId="3230"/>
    <cellStyle name="标题 2 4 2 4 12" xfId="3231"/>
    <cellStyle name="标题 4 2 3 12" xfId="3232"/>
    <cellStyle name="差 5 3 5" xfId="3233"/>
    <cellStyle name="标题 2 4 2 4 13" xfId="3234"/>
    <cellStyle name="标题 2 4 2 4 2" xfId="3235"/>
    <cellStyle name="标题 3 2 4 10" xfId="3236"/>
    <cellStyle name="标题 2 4 2 4 3" xfId="3237"/>
    <cellStyle name="标题 3 2 4 11" xfId="3238"/>
    <cellStyle name="标题 2 5_2015.1.3县级预算表" xfId="3239"/>
    <cellStyle name="标题 2 4 2 4 4" xfId="3240"/>
    <cellStyle name="标题 3 2 4 12" xfId="3241"/>
    <cellStyle name="标题 4 4 3_2016-2018年财政规划附表(2)" xfId="3242"/>
    <cellStyle name="标题 2 4 2 4 5" xfId="3243"/>
    <cellStyle name="标题 3 2 4 13" xfId="3244"/>
    <cellStyle name="标题 2 4 2 4 6" xfId="3245"/>
    <cellStyle name="标题 3 2 4 14" xfId="3246"/>
    <cellStyle name="标题 2 4 2 4 7" xfId="3247"/>
    <cellStyle name="标题 3 2 4 15" xfId="3248"/>
    <cellStyle name="标题 2 4 2 4 8" xfId="3249"/>
    <cellStyle name="标题 2 4 2 4 9" xfId="3250"/>
    <cellStyle name="标题 2 4 2_2015.1.3县级预算表" xfId="3251"/>
    <cellStyle name="差 2 2 4 6" xfId="3252"/>
    <cellStyle name="标题 6 4 2 5" xfId="3253"/>
    <cellStyle name="输出 5 3 3 8" xfId="3254"/>
    <cellStyle name="标题 4 4 2 3 4" xfId="3255"/>
    <cellStyle name="标题 2 4 3" xfId="3256"/>
    <cellStyle name="好 3 2 7" xfId="3257"/>
    <cellStyle name="标题 2 4 3 10" xfId="3258"/>
    <cellStyle name="标题 3 3 17" xfId="3259"/>
    <cellStyle name="好 3 2 8" xfId="3260"/>
    <cellStyle name="标题 2 4 3 11" xfId="3261"/>
    <cellStyle name="标题 3 3 18" xfId="3262"/>
    <cellStyle name="好 3 2 9" xfId="3263"/>
    <cellStyle name="标题 2 4 3 12" xfId="3264"/>
    <cellStyle name="标题 2 4 3 13" xfId="3265"/>
    <cellStyle name="标题 2 4 3 14" xfId="3266"/>
    <cellStyle name="标题 2 4 3 15" xfId="3267"/>
    <cellStyle name="注释 3 6 3" xfId="3268"/>
    <cellStyle name="标题 2 4 3 2" xfId="3269"/>
    <cellStyle name="标题 2 4 3 2 2" xfId="3270"/>
    <cellStyle name="标题 2 4 3 2 3" xfId="3271"/>
    <cellStyle name="标题 2 4 3 2 4" xfId="3272"/>
    <cellStyle name="标题 2 4 3 2 5" xfId="3273"/>
    <cellStyle name="注释 3 6 4" xfId="3274"/>
    <cellStyle name="标题 2 4 3 3" xfId="3275"/>
    <cellStyle name="注释 5 5 4" xfId="3276"/>
    <cellStyle name="标题 2 6 2 3" xfId="3277"/>
    <cellStyle name="好 2 2 2 14" xfId="3278"/>
    <cellStyle name="标题 2 4 3 3 10" xfId="3279"/>
    <cellStyle name="标题 4 3 2 10" xfId="3280"/>
    <cellStyle name="注释 5 5 5" xfId="3281"/>
    <cellStyle name="标题 2 6 2 4" xfId="3282"/>
    <cellStyle name="好 2 2 2 15" xfId="3283"/>
    <cellStyle name="标题 2 4 3 3 11" xfId="3284"/>
    <cellStyle name="差 2 2 2 2 3" xfId="3285"/>
    <cellStyle name="链接单元格 2 2 2 13" xfId="3286"/>
    <cellStyle name="好 3 2 12" xfId="3287"/>
    <cellStyle name="标题 2 4 3 3 2" xfId="3288"/>
    <cellStyle name="标题 2 4 3 3 9" xfId="3289"/>
    <cellStyle name="注释 3 6 5" xfId="3290"/>
    <cellStyle name="标题 2 4 3 4" xfId="3291"/>
    <cellStyle name="标题 3 4 4 4" xfId="3292"/>
    <cellStyle name="常规 2 2 3 7" xfId="3293"/>
    <cellStyle name="标题 2 4 3_2016-2018年财政规划附表(2)" xfId="3294"/>
    <cellStyle name="差 2 2 4 7" xfId="3295"/>
    <cellStyle name="输出 5 3 3 9" xfId="3296"/>
    <cellStyle name="标题 4 4 2 3 5" xfId="3297"/>
    <cellStyle name="标题 2 4 4" xfId="3298"/>
    <cellStyle name="标题 2 4 4 10" xfId="3299"/>
    <cellStyle name="标题 3 4 17" xfId="3300"/>
    <cellStyle name="标题 2 4 4 11" xfId="3301"/>
    <cellStyle name="标题 3 4 18" xfId="3302"/>
    <cellStyle name="标题 2 4 4 12" xfId="3303"/>
    <cellStyle name="标题 2 4 4 13" xfId="3304"/>
    <cellStyle name="差 2 2" xfId="3305"/>
    <cellStyle name="标题 2 4 4 14" xfId="3306"/>
    <cellStyle name="差 2 3" xfId="3307"/>
    <cellStyle name="标题 2 4 4 15" xfId="3308"/>
    <cellStyle name="标题 3 5 13" xfId="3309"/>
    <cellStyle name="标题 2 4 4 2" xfId="3310"/>
    <cellStyle name="标题 2 4 4 2 3" xfId="3311"/>
    <cellStyle name="标题 2 4 4 2 4" xfId="3312"/>
    <cellStyle name="检查单元格 5 5 10" xfId="3313"/>
    <cellStyle name="标题 2 4 4 2 5" xfId="3314"/>
    <cellStyle name="常规 2 2 2 2 2 2" xfId="3315"/>
    <cellStyle name="标题 3 5 14" xfId="3316"/>
    <cellStyle name="标题 2 4 4 3" xfId="3317"/>
    <cellStyle name="标题 4 5 2 2 5" xfId="3318"/>
    <cellStyle name="输入 2 3 3 9" xfId="3319"/>
    <cellStyle name="链接单元格 4 11" xfId="3320"/>
    <cellStyle name="标题 2 4 4 3 10" xfId="3321"/>
    <cellStyle name="标题 4 4 2 10" xfId="3322"/>
    <cellStyle name="链接单元格 4 12" xfId="3323"/>
    <cellStyle name="标题 2 4 4 3 11" xfId="3324"/>
    <cellStyle name="标题 4 4 2 11" xfId="3325"/>
    <cellStyle name="链接单元格 4 13" xfId="3326"/>
    <cellStyle name="标题 2 4 4 3 12" xfId="3327"/>
    <cellStyle name="标题 4 4 2 12" xfId="3328"/>
    <cellStyle name="标题 3 3 3 3 10" xfId="3329"/>
    <cellStyle name="链接单元格 4 14" xfId="3330"/>
    <cellStyle name="标题 2 4 4 3 13" xfId="3331"/>
    <cellStyle name="标题 2 4 4 3 2" xfId="3332"/>
    <cellStyle name="标题 2 4 4 3 3" xfId="3333"/>
    <cellStyle name="标题 2 4 4 3 4" xfId="3334"/>
    <cellStyle name="标题 2 4 4 3 5" xfId="3335"/>
    <cellStyle name="标题 2 4 4 3 6" xfId="3336"/>
    <cellStyle name="标题 2 4 4 3 7" xfId="3337"/>
    <cellStyle name="常规 2 2 2 2 2 3" xfId="3338"/>
    <cellStyle name="标题 3 5 15" xfId="3339"/>
    <cellStyle name="标题 2 4 4 4" xfId="3340"/>
    <cellStyle name="差 2 2 4 10" xfId="3341"/>
    <cellStyle name="标题 2 4 4_2016-2018年财政规划附表(2)" xfId="3342"/>
    <cellStyle name="差 2 2 4 8" xfId="3343"/>
    <cellStyle name="标题 2 4 5" xfId="3344"/>
    <cellStyle name="标题 2 4 5 2" xfId="3345"/>
    <cellStyle name="标题 2 4 5 3" xfId="3346"/>
    <cellStyle name="标题 2 4 5 4" xfId="3347"/>
    <cellStyle name="差 2 2 4 9" xfId="3348"/>
    <cellStyle name="标题 2 4 6" xfId="3349"/>
    <cellStyle name="标题 2 4 6 10" xfId="3350"/>
    <cellStyle name="差 3 2 2 2 2" xfId="3351"/>
    <cellStyle name="标题 2 4 6 11" xfId="3352"/>
    <cellStyle name="标题 3 4 3 3 3" xfId="3353"/>
    <cellStyle name="差 3 2 2 2 4" xfId="3354"/>
    <cellStyle name="标题 2 4 6 13" xfId="3355"/>
    <cellStyle name="标题 2 4 6 2" xfId="3356"/>
    <cellStyle name="标题 2 4 6 3" xfId="3357"/>
    <cellStyle name="标题 2 4 6 4" xfId="3358"/>
    <cellStyle name="标题 2 4 7" xfId="3359"/>
    <cellStyle name="标题 2 4 8" xfId="3360"/>
    <cellStyle name="标题 4 3_2015.1.3县级预算表" xfId="3361"/>
    <cellStyle name="标题 2 4 9" xfId="3362"/>
    <cellStyle name="标题 2 4_2015.1.3县级预算表" xfId="3363"/>
    <cellStyle name="标题 2 5" xfId="3364"/>
    <cellStyle name="标题 2 5 12" xfId="3365"/>
    <cellStyle name="标题 2 5 13" xfId="3366"/>
    <cellStyle name="标题 2 5 14" xfId="3367"/>
    <cellStyle name="标题 2 5 15" xfId="3368"/>
    <cellStyle name="标题 2 5 16" xfId="3369"/>
    <cellStyle name="标题 2 5 17" xfId="3370"/>
    <cellStyle name="检查单元格 4 4 3 13" xfId="3371"/>
    <cellStyle name="标题 6 4 3 4" xfId="3372"/>
    <cellStyle name="常规 5 2 2 7" xfId="3373"/>
    <cellStyle name="标题 4 4 2 4 3" xfId="3374"/>
    <cellStyle name="标题 2 5 2" xfId="3375"/>
    <cellStyle name="标题 2 5 2 10" xfId="3376"/>
    <cellStyle name="标题 4 2 17" xfId="3377"/>
    <cellStyle name="标题 2 5 2 11" xfId="3378"/>
    <cellStyle name="标题 4 2 18" xfId="3379"/>
    <cellStyle name="标题 2 5 2 12" xfId="3380"/>
    <cellStyle name="标题 2 5 2 13" xfId="3381"/>
    <cellStyle name="标题 2 5 2 14" xfId="3382"/>
    <cellStyle name="标题 2 5 2 15" xfId="3383"/>
    <cellStyle name="标题 5 2 4 8" xfId="3384"/>
    <cellStyle name="注释 4 5 3" xfId="3385"/>
    <cellStyle name="标题 2 5 2 2" xfId="3386"/>
    <cellStyle name="标题 2 5 2 2 2" xfId="3387"/>
    <cellStyle name="标题 2 5 2 2 3" xfId="3388"/>
    <cellStyle name="差 2 4_2016-2018年财政规划附表(2)" xfId="3389"/>
    <cellStyle name="标题 2 5 2 2 4" xfId="3390"/>
    <cellStyle name="标题 2 5 2 2 5" xfId="3391"/>
    <cellStyle name="标题 5 2 4 9" xfId="3392"/>
    <cellStyle name="注释 4 5 4" xfId="3393"/>
    <cellStyle name="标题 2 5 2 3" xfId="3394"/>
    <cellStyle name="常规 4 3 4 9" xfId="3395"/>
    <cellStyle name="标题 2 5 2 3 10" xfId="3396"/>
    <cellStyle name="标题 5 2 2 10" xfId="3397"/>
    <cellStyle name="标题 2 5 2 3 11" xfId="3398"/>
    <cellStyle name="常规 2 5 3 2 2" xfId="3399"/>
    <cellStyle name="标题 5 2 2 11" xfId="3400"/>
    <cellStyle name="标题 2 5 2 3 12" xfId="3401"/>
    <cellStyle name="常规 2 5 3 2 3" xfId="3402"/>
    <cellStyle name="标题 5 2 2 12" xfId="3403"/>
    <cellStyle name="标题 2 5 2 3 13" xfId="3404"/>
    <cellStyle name="标题 2 5 2 3 6" xfId="3405"/>
    <cellStyle name="标题 2 8 10" xfId="3406"/>
    <cellStyle name="标题 2 5 2 3 7" xfId="3407"/>
    <cellStyle name="标题 2 8 11" xfId="3408"/>
    <cellStyle name="标题 2 5 2 3 8" xfId="3409"/>
    <cellStyle name="标题 2 8 12" xfId="3410"/>
    <cellStyle name="标题 2 5 2 3 9" xfId="3411"/>
    <cellStyle name="注释 4 5 5" xfId="3412"/>
    <cellStyle name="标题 2 5 2 4" xfId="3413"/>
    <cellStyle name="标题 6 4 3 5" xfId="3414"/>
    <cellStyle name="常规 5 2 2 8" xfId="3415"/>
    <cellStyle name="标题 4 4 2 4 4" xfId="3416"/>
    <cellStyle name="标题 2 5 3" xfId="3417"/>
    <cellStyle name="标题 2 5 3 2 2" xfId="3418"/>
    <cellStyle name="好 3 2 2 14" xfId="3419"/>
    <cellStyle name="标题 2 5 3 3 10" xfId="3420"/>
    <cellStyle name="好 3 2 2 15" xfId="3421"/>
    <cellStyle name="标题 2 5 3 3 11" xfId="3422"/>
    <cellStyle name="标题 2 5 3 3 12" xfId="3423"/>
    <cellStyle name="标题 2 5 3 3 13" xfId="3424"/>
    <cellStyle name="标题 2 5 3 3 2" xfId="3425"/>
    <cellStyle name="标题 2 5 3 3 3" xfId="3426"/>
    <cellStyle name="标题 2 5 3 3 4" xfId="3427"/>
    <cellStyle name="标题 2 5 3 3 5" xfId="3428"/>
    <cellStyle name="标题 2 5 3 3 6" xfId="3429"/>
    <cellStyle name="标题 2 5 3 3 7" xfId="3430"/>
    <cellStyle name="标题 2 5 3 3 8" xfId="3431"/>
    <cellStyle name="标题 4 3 6 3" xfId="3432"/>
    <cellStyle name="标题 2 5 3_2016-2018年财政规划附表(2)" xfId="3433"/>
    <cellStyle name="输出 5_2015.1.3县级预算表" xfId="3434"/>
    <cellStyle name="标题 6 4 3 6" xfId="3435"/>
    <cellStyle name="常规 5 2 2 9" xfId="3436"/>
    <cellStyle name="标题 4 4 2 4 5" xfId="3437"/>
    <cellStyle name="标题 2 5 4" xfId="3438"/>
    <cellStyle name="标题 2 5 4 2" xfId="3439"/>
    <cellStyle name="标题 2 5 4 3" xfId="3440"/>
    <cellStyle name="标题 2 5 4 4" xfId="3441"/>
    <cellStyle name="标题 6 4 3 7" xfId="3442"/>
    <cellStyle name="标题 4 4 2 4 6" xfId="3443"/>
    <cellStyle name="标题 2 5 5" xfId="3444"/>
    <cellStyle name="标题 2 5 5 10" xfId="3445"/>
    <cellStyle name="标题 4 2 3 2 2" xfId="3446"/>
    <cellStyle name="标题 4 5 17" xfId="3447"/>
    <cellStyle name="标题 2 5 5 11" xfId="3448"/>
    <cellStyle name="标题 4 2 3 2 3" xfId="3449"/>
    <cellStyle name="标题 2 5 5 12" xfId="3450"/>
    <cellStyle name="标题 4 2 3 2 4" xfId="3451"/>
    <cellStyle name="标题 2 5 5 13" xfId="3452"/>
    <cellStyle name="标题 4 2 3 2 5" xfId="3453"/>
    <cellStyle name="标题 2 5 5 2" xfId="3454"/>
    <cellStyle name="标题 2 5 5 3" xfId="3455"/>
    <cellStyle name="好 3 3 3 10" xfId="3456"/>
    <cellStyle name="标题 2 5 5 4" xfId="3457"/>
    <cellStyle name="标题 6 4 3 8" xfId="3458"/>
    <cellStyle name="标题 4 4 2 4 7" xfId="3459"/>
    <cellStyle name="标题 2 5 6" xfId="3460"/>
    <cellStyle name="标题 6 4 3 9" xfId="3461"/>
    <cellStyle name="标题 4 4 2 4 8" xfId="3462"/>
    <cellStyle name="标题 2 5 7" xfId="3463"/>
    <cellStyle name="标题 4 4 2 4 9" xfId="3464"/>
    <cellStyle name="标题 2 5 8" xfId="3465"/>
    <cellStyle name="标题 2 5 9" xfId="3466"/>
    <cellStyle name="标题 2 6" xfId="3467"/>
    <cellStyle name="标题 3 7 3 4" xfId="3468"/>
    <cellStyle name="标题 2 7 8" xfId="3469"/>
    <cellStyle name="标题 2 6 10" xfId="3470"/>
    <cellStyle name="标题 3 7 3 5" xfId="3471"/>
    <cellStyle name="标题 2 7 9" xfId="3472"/>
    <cellStyle name="标题 2 6 11" xfId="3473"/>
    <cellStyle name="标题 3 7 3 6" xfId="3474"/>
    <cellStyle name="标题 2 6 12" xfId="3475"/>
    <cellStyle name="标题 3 7 3 7" xfId="3476"/>
    <cellStyle name="标题 2 6 13" xfId="3477"/>
    <cellStyle name="标题 3 7 3 8" xfId="3478"/>
    <cellStyle name="标题 2 6 14" xfId="3479"/>
    <cellStyle name="标题 3 7 3 9" xfId="3480"/>
    <cellStyle name="标题 2 6 15" xfId="3481"/>
    <cellStyle name="输出 3 2 2 10" xfId="3482"/>
    <cellStyle name="标题 2 6 2" xfId="3483"/>
    <cellStyle name="注释 5 5 3" xfId="3484"/>
    <cellStyle name="标题 2 6 2 2" xfId="3485"/>
    <cellStyle name="输出 3 2 2 11" xfId="3486"/>
    <cellStyle name="标题 2 6 3" xfId="3487"/>
    <cellStyle name="标题 4 3 2 7" xfId="3488"/>
    <cellStyle name="标题 2 6 3 10" xfId="3489"/>
    <cellStyle name="标题 4 3 2 8" xfId="3490"/>
    <cellStyle name="标题 2 6 3 11" xfId="3491"/>
    <cellStyle name="标题 4 3 2 9" xfId="3492"/>
    <cellStyle name="标题 2 6 3 12" xfId="3493"/>
    <cellStyle name="标题 2 6 3 13" xfId="3494"/>
    <cellStyle name="标题 2 6 3 2" xfId="3495"/>
    <cellStyle name="标题 2 6 3 3" xfId="3496"/>
    <cellStyle name="标题 2 6 3 4" xfId="3497"/>
    <cellStyle name="标题 2 6 3 9" xfId="3498"/>
    <cellStyle name="输出 3 2 2 12" xfId="3499"/>
    <cellStyle name="标题 2 6 4" xfId="3500"/>
    <cellStyle name="输出 3 2 2 13" xfId="3501"/>
    <cellStyle name="标题 2 6 5" xfId="3502"/>
    <cellStyle name="标题 3 7 2 2" xfId="3503"/>
    <cellStyle name="输出 3 2 2 14" xfId="3504"/>
    <cellStyle name="标题 2 6 6" xfId="3505"/>
    <cellStyle name="标题 3 7 2 3" xfId="3506"/>
    <cellStyle name="输出 3 2 2 15" xfId="3507"/>
    <cellStyle name="标题 2 6 7" xfId="3508"/>
    <cellStyle name="标题 3 7 2 4" xfId="3509"/>
    <cellStyle name="标题 2 6 8" xfId="3510"/>
    <cellStyle name="标题 3 7 2 5" xfId="3511"/>
    <cellStyle name="标题 2 6 9" xfId="3512"/>
    <cellStyle name="标题 2 6_2016-2018年财政规划附表(2)" xfId="3513"/>
    <cellStyle name="标题 2 7" xfId="3514"/>
    <cellStyle name="标题 2 7 2" xfId="3515"/>
    <cellStyle name="差 2 2 2_2016-2018年财政规划附表(2)" xfId="3516"/>
    <cellStyle name="标题 2 7 2 4" xfId="3517"/>
    <cellStyle name="标题 2 7 3" xfId="3518"/>
    <cellStyle name="标题 2 7 3 10" xfId="3519"/>
    <cellStyle name="标题 2 7 3 11" xfId="3520"/>
    <cellStyle name="标题 2 7 3 12" xfId="3521"/>
    <cellStyle name="标题 2 7 3 13" xfId="3522"/>
    <cellStyle name="标题 2 7 4" xfId="3523"/>
    <cellStyle name="标题 2 7 5" xfId="3524"/>
    <cellStyle name="标题 3 7 3 2" xfId="3525"/>
    <cellStyle name="标题 2 7 6" xfId="3526"/>
    <cellStyle name="标题 3 7 3 3" xfId="3527"/>
    <cellStyle name="标题 2 7 7" xfId="3528"/>
    <cellStyle name="适中 2 2 2 2 3" xfId="3529"/>
    <cellStyle name="链接单元格 3 2 2 3 10" xfId="3530"/>
    <cellStyle name="汇总 4 2 6" xfId="3531"/>
    <cellStyle name="标题 6 3 11" xfId="3532"/>
    <cellStyle name="警告文本 4 2 5" xfId="3533"/>
    <cellStyle name="标题 2 7_2016-2018年财政规划附表(2)" xfId="3534"/>
    <cellStyle name="标题 2 8" xfId="3535"/>
    <cellStyle name="标题 2 8 13" xfId="3536"/>
    <cellStyle name="标题 2 8 2" xfId="3537"/>
    <cellStyle name="输出 4 2 2 3" xfId="3538"/>
    <cellStyle name="标题 2 8 7" xfId="3539"/>
    <cellStyle name="输出 4 2 2 4" xfId="3540"/>
    <cellStyle name="标题 2 8 8" xfId="3541"/>
    <cellStyle name="输出 4 2 2 5" xfId="3542"/>
    <cellStyle name="标题 2 8 9" xfId="3543"/>
    <cellStyle name="标题 2 9" xfId="3544"/>
    <cellStyle name="标题 3 4 2 4 3" xfId="3545"/>
    <cellStyle name="标题 3 10" xfId="3546"/>
    <cellStyle name="标题 3 4 2 4 4" xfId="3547"/>
    <cellStyle name="标题 3 11" xfId="3548"/>
    <cellStyle name="标题 3 2 10" xfId="3549"/>
    <cellStyle name="标题 3 2 11" xfId="3550"/>
    <cellStyle name="差 2 3 2 5" xfId="3551"/>
    <cellStyle name="解释性文本 5 3 2 5" xfId="3552"/>
    <cellStyle name="标题 3 2 2" xfId="3553"/>
    <cellStyle name="标题 3 2 2 10" xfId="3554"/>
    <cellStyle name="标题 3 2 2 11" xfId="3555"/>
    <cellStyle name="标题 3 2 2 2" xfId="3556"/>
    <cellStyle name="计算 3 2 4 4" xfId="3557"/>
    <cellStyle name="标题 3 2 2 2 10" xfId="3558"/>
    <cellStyle name="计算 3 2 4 5" xfId="3559"/>
    <cellStyle name="标题 3 2 2 2 11" xfId="3560"/>
    <cellStyle name="计算 3 2 4 6" xfId="3561"/>
    <cellStyle name="标题 3 2 2 2 12" xfId="3562"/>
    <cellStyle name="计算 3 2 4 7" xfId="3563"/>
    <cellStyle name="标题 3 2 2 2 13" xfId="3564"/>
    <cellStyle name="计算 3 2 4 8" xfId="3565"/>
    <cellStyle name="标题 3 2 2 2 14" xfId="3566"/>
    <cellStyle name="计算 3 2 4 9" xfId="3567"/>
    <cellStyle name="标题 3 2 2 2 15" xfId="3568"/>
    <cellStyle name="标题 3 2 2 2 2" xfId="3569"/>
    <cellStyle name="标题 3 2 2 2 3" xfId="3570"/>
    <cellStyle name="标题 7 3 3 2" xfId="3571"/>
    <cellStyle name="链接单元格 5 2 3 10" xfId="3572"/>
    <cellStyle name="标题 3 2 2 2 3 3" xfId="3573"/>
    <cellStyle name="标题 7 3 3 3" xfId="3574"/>
    <cellStyle name="链接单元格 5 2 3 11" xfId="3575"/>
    <cellStyle name="标题 3 2 2 2 3 4" xfId="3576"/>
    <cellStyle name="标题 7 3 3 8" xfId="3577"/>
    <cellStyle name="标题 4 10" xfId="3578"/>
    <cellStyle name="标题 3 2 2 2 3 9" xfId="3579"/>
    <cellStyle name="链接单元格 4 3 2" xfId="3580"/>
    <cellStyle name="标题 3 2 2 2 4" xfId="3581"/>
    <cellStyle name="链接单元格 4 3 3" xfId="3582"/>
    <cellStyle name="标题 3 2 2 2 5" xfId="3583"/>
    <cellStyle name="链接单元格 4 3 4" xfId="3584"/>
    <cellStyle name="标题 3 2 2 2 6" xfId="3585"/>
    <cellStyle name="链接单元格 4 3 5" xfId="3586"/>
    <cellStyle name="标题 3 2 2 2 7" xfId="3587"/>
    <cellStyle name="链接单元格 4 3 6" xfId="3588"/>
    <cellStyle name="标题 3 2 2 2 8" xfId="3589"/>
    <cellStyle name="链接单元格 4 3 7" xfId="3590"/>
    <cellStyle name="标题 3 2 2 2 9" xfId="3591"/>
    <cellStyle name="好 5 2_2016-2018年财政规划附表(2)" xfId="3592"/>
    <cellStyle name="标题 3 3 2 3 4" xfId="3593"/>
    <cellStyle name="标题 3 2 2 2_2016-2018年财政规划附表(2)" xfId="3594"/>
    <cellStyle name="差 3 2 4" xfId="3595"/>
    <cellStyle name="标题 3 2 2 3 2" xfId="3596"/>
    <cellStyle name="差 3 2 5" xfId="3597"/>
    <cellStyle name="标题 3 2 2 3 3" xfId="3598"/>
    <cellStyle name="汇总 4 6 2" xfId="3599"/>
    <cellStyle name="标题 3 3 3 11" xfId="3600"/>
    <cellStyle name="链接单元格 4 4 3" xfId="3601"/>
    <cellStyle name="差 3 2 7" xfId="3602"/>
    <cellStyle name="标题 3 2 2 3 5" xfId="3603"/>
    <cellStyle name="汇总 4 6 3" xfId="3604"/>
    <cellStyle name="标题 3 3 3 12" xfId="3605"/>
    <cellStyle name="好 5 3 6" xfId="3606"/>
    <cellStyle name="标题 3 2 2 4 10" xfId="3607"/>
    <cellStyle name="汇总 4 6 4" xfId="3608"/>
    <cellStyle name="标题 3 3 3 13" xfId="3609"/>
    <cellStyle name="好 5 3 7" xfId="3610"/>
    <cellStyle name="标题 3 2 2 4 11" xfId="3611"/>
    <cellStyle name="汇总 4 6 5" xfId="3612"/>
    <cellStyle name="标题 3 3 3 14" xfId="3613"/>
    <cellStyle name="好 5 3 8" xfId="3614"/>
    <cellStyle name="标题 3 2 2 4 12" xfId="3615"/>
    <cellStyle name="汇总 4 6 6" xfId="3616"/>
    <cellStyle name="标题 3 3 3 15" xfId="3617"/>
    <cellStyle name="好 5 3 9" xfId="3618"/>
    <cellStyle name="标题 3 2 2 4 13" xfId="3619"/>
    <cellStyle name="差 3 3 4" xfId="3620"/>
    <cellStyle name="标题 3 2 2 4 2" xfId="3621"/>
    <cellStyle name="差 3 3 5" xfId="3622"/>
    <cellStyle name="标题 3 2 2 4 3" xfId="3623"/>
    <cellStyle name="链接单元格 4 5 2" xfId="3624"/>
    <cellStyle name="差 3 3 6" xfId="3625"/>
    <cellStyle name="标题 3 2 2 4 4" xfId="3626"/>
    <cellStyle name="链接单元格 4 5 3" xfId="3627"/>
    <cellStyle name="差 3 3 7" xfId="3628"/>
    <cellStyle name="标题 3 2 2 4 5" xfId="3629"/>
    <cellStyle name="链接单元格 4 5 4" xfId="3630"/>
    <cellStyle name="差 3 3 8" xfId="3631"/>
    <cellStyle name="标题 3 2 2 4 6" xfId="3632"/>
    <cellStyle name="链接单元格 4 5 5" xfId="3633"/>
    <cellStyle name="差 3 3 9" xfId="3634"/>
    <cellStyle name="标题 3 2 2 4 7" xfId="3635"/>
    <cellStyle name="标题 6 4 10" xfId="3636"/>
    <cellStyle name="标题 3 2 2 4 8" xfId="3637"/>
    <cellStyle name="标题 6 4 11" xfId="3638"/>
    <cellStyle name="标题 3 2 2 4 9" xfId="3639"/>
    <cellStyle name="标题 3 2 3" xfId="3640"/>
    <cellStyle name="标题 3 2 3 13" xfId="3641"/>
    <cellStyle name="标题 3 2 3 14" xfId="3642"/>
    <cellStyle name="标题 3 2 3 15" xfId="3643"/>
    <cellStyle name="标题 3 2 3 2" xfId="3644"/>
    <cellStyle name="标题 5 7" xfId="3645"/>
    <cellStyle name="标题 3 2 3 2 2" xfId="3646"/>
    <cellStyle name="标题 5 8" xfId="3647"/>
    <cellStyle name="标题 3 2 3 2 3" xfId="3648"/>
    <cellStyle name="标题 5 9" xfId="3649"/>
    <cellStyle name="链接单元格 5 3 2" xfId="3650"/>
    <cellStyle name="标题 3 2 3 2 4" xfId="3651"/>
    <cellStyle name="链接单元格 5 3 3" xfId="3652"/>
    <cellStyle name="标题 3 2 3 2 5" xfId="3653"/>
    <cellStyle name="标题 3 2 3 3" xfId="3654"/>
    <cellStyle name="解释性文本 7 2" xfId="3655"/>
    <cellStyle name="标题 3 4 2 13" xfId="3656"/>
    <cellStyle name="标题 3 2 3 3 11" xfId="3657"/>
    <cellStyle name="解释性文本 7 3" xfId="3658"/>
    <cellStyle name="标题 3 4 2 14" xfId="3659"/>
    <cellStyle name="标题 3 2 3 3 12" xfId="3660"/>
    <cellStyle name="解释性文本 7 4" xfId="3661"/>
    <cellStyle name="标题 3 4 2 15" xfId="3662"/>
    <cellStyle name="标题 3 2 3 3 13" xfId="3663"/>
    <cellStyle name="常规 3 5 3 10" xfId="3664"/>
    <cellStyle name="标题 6 7" xfId="3665"/>
    <cellStyle name="差 4 2 4" xfId="3666"/>
    <cellStyle name="标题 3 2 3 3 2" xfId="3667"/>
    <cellStyle name="常规 3 5 3 11" xfId="3668"/>
    <cellStyle name="标题 6 8" xfId="3669"/>
    <cellStyle name="差 4 2 5" xfId="3670"/>
    <cellStyle name="标题 3 2 3 3 3" xfId="3671"/>
    <cellStyle name="常规 3 5 3 12" xfId="3672"/>
    <cellStyle name="标题 6 9" xfId="3673"/>
    <cellStyle name="链接单元格 5 4 2" xfId="3674"/>
    <cellStyle name="差 4 2 6" xfId="3675"/>
    <cellStyle name="标题 3 2 3 3 4" xfId="3676"/>
    <cellStyle name="链接单元格 5 4 3" xfId="3677"/>
    <cellStyle name="差 4 2 7" xfId="3678"/>
    <cellStyle name="标题 3 2 3 3 5" xfId="3679"/>
    <cellStyle name="链接单元格 5 4 4" xfId="3680"/>
    <cellStyle name="差 4 2 8" xfId="3681"/>
    <cellStyle name="标题 3 2 3 3 6" xfId="3682"/>
    <cellStyle name="链接单元格 5 4 5" xfId="3683"/>
    <cellStyle name="差 4 2 9" xfId="3684"/>
    <cellStyle name="标题 3 2 3 3 7" xfId="3685"/>
    <cellStyle name="标题 3 2 3 3 8" xfId="3686"/>
    <cellStyle name="标题 3 2 3 3 9" xfId="3687"/>
    <cellStyle name="标题 6 6 11" xfId="3688"/>
    <cellStyle name="好 6_2016-2018年财政规划附表(2)" xfId="3689"/>
    <cellStyle name="标题 4 2 3 5" xfId="3690"/>
    <cellStyle name="标题 3 2 3_2016-2018年财政规划附表(2)" xfId="3691"/>
    <cellStyle name="标题 3 2 4" xfId="3692"/>
    <cellStyle name="标题 3 2 4 2 2" xfId="3693"/>
    <cellStyle name="标题 3 2 4 2 3" xfId="3694"/>
    <cellStyle name="链接单元格 6 3 2" xfId="3695"/>
    <cellStyle name="标题 3 2 4 2 4" xfId="3696"/>
    <cellStyle name="链接单元格 6 3 3" xfId="3697"/>
    <cellStyle name="标题 3 2 4 2 5" xfId="3698"/>
    <cellStyle name="标题 3 5 2 12" xfId="3699"/>
    <cellStyle name="标题 3 2 4 3 10" xfId="3700"/>
    <cellStyle name="标题 3 5 2 13" xfId="3701"/>
    <cellStyle name="标题 3 2 4 3 11" xfId="3702"/>
    <cellStyle name="适中 3 6 2" xfId="3703"/>
    <cellStyle name="标题 3 5 2 14" xfId="3704"/>
    <cellStyle name="标题 3 2 4 3 12" xfId="3705"/>
    <cellStyle name="适中 3 6 3" xfId="3706"/>
    <cellStyle name="标题 3 5 2 15" xfId="3707"/>
    <cellStyle name="标题 3 2 4 3 13" xfId="3708"/>
    <cellStyle name="差 5 2 4" xfId="3709"/>
    <cellStyle name="标题 3 2 4 3 2" xfId="3710"/>
    <cellStyle name="差 5 2 5" xfId="3711"/>
    <cellStyle name="标题 3 2 4 3 3" xfId="3712"/>
    <cellStyle name="差 5 2 7" xfId="3713"/>
    <cellStyle name="标题 3 2 4 3 5" xfId="3714"/>
    <cellStyle name="标题 5 6 11" xfId="3715"/>
    <cellStyle name="差 5 2 8" xfId="3716"/>
    <cellStyle name="标题 3 2 4 3 6" xfId="3717"/>
    <cellStyle name="标题 5 6 12" xfId="3718"/>
    <cellStyle name="差 5 2 9" xfId="3719"/>
    <cellStyle name="标题 3 2 4 3 7" xfId="3720"/>
    <cellStyle name="标题 5 6 13" xfId="3721"/>
    <cellStyle name="标题 3 2 4 3 8" xfId="3722"/>
    <cellStyle name="标题 3 2 4 3 9" xfId="3723"/>
    <cellStyle name="标题 3 2 4 8" xfId="3724"/>
    <cellStyle name="标题 3 2 4 9" xfId="3725"/>
    <cellStyle name="标题 5 4 6" xfId="3726"/>
    <cellStyle name="适中 8 12" xfId="3727"/>
    <cellStyle name="标题 3 2 4_2016-2018年财政规划附表(2)" xfId="3728"/>
    <cellStyle name="标题 3 2 5" xfId="3729"/>
    <cellStyle name="标题 3 2 6" xfId="3730"/>
    <cellStyle name="标题 4 3 3 2 4" xfId="3731"/>
    <cellStyle name="标题 3 2 6 10" xfId="3732"/>
    <cellStyle name="标题 4 3 3 2 5" xfId="3733"/>
    <cellStyle name="标题 3 2 6 11" xfId="3734"/>
    <cellStyle name="标题 3 2 6 12" xfId="3735"/>
    <cellStyle name="标题 3 2 6 13" xfId="3736"/>
    <cellStyle name="标题 3 2 6 9" xfId="3737"/>
    <cellStyle name="标题 3 2 7" xfId="3738"/>
    <cellStyle name="标题 3 2 8" xfId="3739"/>
    <cellStyle name="标题 4 2" xfId="3740"/>
    <cellStyle name="标题 3 2 9" xfId="3741"/>
    <cellStyle name="标题 3 3 10" xfId="3742"/>
    <cellStyle name="标题 3 3 11" xfId="3743"/>
    <cellStyle name="注释 3 6 10" xfId="3744"/>
    <cellStyle name="好 3 2 2" xfId="3745"/>
    <cellStyle name="标题 3 3 12" xfId="3746"/>
    <cellStyle name="注释 3 6 11" xfId="3747"/>
    <cellStyle name="好 3 2 3" xfId="3748"/>
    <cellStyle name="标题 3 3 13" xfId="3749"/>
    <cellStyle name="注释 3 6 12" xfId="3750"/>
    <cellStyle name="好 3 2 4" xfId="3751"/>
    <cellStyle name="标题 3 3 14" xfId="3752"/>
    <cellStyle name="注释 3 6 13" xfId="3753"/>
    <cellStyle name="好 3 2 5" xfId="3754"/>
    <cellStyle name="标题 3 3 15" xfId="3755"/>
    <cellStyle name="好 3 2 6" xfId="3756"/>
    <cellStyle name="标题 3 3 16" xfId="3757"/>
    <cellStyle name="差 2 3 3 5" xfId="3758"/>
    <cellStyle name="标题 4 4 3 2 3" xfId="3759"/>
    <cellStyle name="解释性文本 5 3 3 5" xfId="3760"/>
    <cellStyle name="标题 3 3 2" xfId="3761"/>
    <cellStyle name="标题 3 3 2 13" xfId="3762"/>
    <cellStyle name="标题 3 3 2 14" xfId="3763"/>
    <cellStyle name="标题 3 3 2 2" xfId="3764"/>
    <cellStyle name="标题 3 4 2 2 3 4" xfId="3765"/>
    <cellStyle name="标题 3 3 2 2 10" xfId="3766"/>
    <cellStyle name="标题 3 3 2 2 11" xfId="3767"/>
    <cellStyle name="标题 3 3 2 2 12" xfId="3768"/>
    <cellStyle name="标题 3 3_2015.1.3县级预算表" xfId="3769"/>
    <cellStyle name="标题 3 3 2 2 13" xfId="3770"/>
    <cellStyle name="标题 3 3 2 2 14" xfId="3771"/>
    <cellStyle name="标题 3 3 2 2 15" xfId="3772"/>
    <cellStyle name="标题 3 3 2 2 2" xfId="3773"/>
    <cellStyle name="标题 3 3 2 2 2 2" xfId="3774"/>
    <cellStyle name="标题 3 3 2 2 2 3" xfId="3775"/>
    <cellStyle name="标题 3 3 2 2 2 4" xfId="3776"/>
    <cellStyle name="标题 3 3 2 2 2 5" xfId="3777"/>
    <cellStyle name="标题 3 3 2 2 3" xfId="3778"/>
    <cellStyle name="注释 2 3 2 4" xfId="3779"/>
    <cellStyle name="标题 3 3 2 2 3 10" xfId="3780"/>
    <cellStyle name="标题 3 3 2 2 3 12" xfId="3781"/>
    <cellStyle name="标题 3 3 2 2 3 13" xfId="3782"/>
    <cellStyle name="标题 3 3 2 2 3 2" xfId="3783"/>
    <cellStyle name="标题 3 3 4 14" xfId="3784"/>
    <cellStyle name="差 4 3_2016-2018年财政规划附表(2)" xfId="3785"/>
    <cellStyle name="标题 3 3 2 2 3 3" xfId="3786"/>
    <cellStyle name="标题 3 3 4 15" xfId="3787"/>
    <cellStyle name="标题 3 3 2 2 3 4" xfId="3788"/>
    <cellStyle name="标题 3 3 2 2 3 9" xfId="3789"/>
    <cellStyle name="标题 3 3 2 2 4" xfId="3790"/>
    <cellStyle name="标题 3 3 2 2 5" xfId="3791"/>
    <cellStyle name="标题 3 3 2 2 6" xfId="3792"/>
    <cellStyle name="标题 3 3 2 2 7" xfId="3793"/>
    <cellStyle name="标题 3 3 2 2 8" xfId="3794"/>
    <cellStyle name="标题 3 7 10" xfId="3795"/>
    <cellStyle name="标题 3 3 2 2 9" xfId="3796"/>
    <cellStyle name="标题 4 2 4 2 4" xfId="3797"/>
    <cellStyle name="输出 6 4" xfId="3798"/>
    <cellStyle name="解释性文本 3 4 3 6" xfId="3799"/>
    <cellStyle name="标题 3 3 2 2_2016-2018年财政规划附表(2)" xfId="3800"/>
    <cellStyle name="标题 3 3 2 3 2" xfId="3801"/>
    <cellStyle name="标题 3 3 2 3 3" xfId="3802"/>
    <cellStyle name="标题 3 3 2 3 5" xfId="3803"/>
    <cellStyle name="标题 3 3 2 4 2" xfId="3804"/>
    <cellStyle name="标题 3 3 2 4 3" xfId="3805"/>
    <cellStyle name="标题 3 3 2 4 4" xfId="3806"/>
    <cellStyle name="检查单元格 3 2 2 2 2" xfId="3807"/>
    <cellStyle name="标题 3 3 2 4 5" xfId="3808"/>
    <cellStyle name="检查单元格 3 2 2 2 3" xfId="3809"/>
    <cellStyle name="标题 3 3 2 4 6" xfId="3810"/>
    <cellStyle name="输出 4 2 4 10" xfId="3811"/>
    <cellStyle name="差 2 3 3 6" xfId="3812"/>
    <cellStyle name="标题 4 4 3 2 4" xfId="3813"/>
    <cellStyle name="解释性文本 5 3 3 6" xfId="3814"/>
    <cellStyle name="标题 3 3 3" xfId="3815"/>
    <cellStyle name="标题 3 3 3 2" xfId="3816"/>
    <cellStyle name="计算 3 10" xfId="3817"/>
    <cellStyle name="标题 3 3 3 2 2" xfId="3818"/>
    <cellStyle name="计算 3 11" xfId="3819"/>
    <cellStyle name="标题 3 3 3 2 3" xfId="3820"/>
    <cellStyle name="计算 3 12" xfId="3821"/>
    <cellStyle name="标题 3 3 3 2 4" xfId="3822"/>
    <cellStyle name="计算 3 13" xfId="3823"/>
    <cellStyle name="标题 3 3 3 2 5" xfId="3824"/>
    <cellStyle name="标题 3 3 3 3" xfId="3825"/>
    <cellStyle name="标题 4 4 2 13" xfId="3826"/>
    <cellStyle name="标题 3 3 3 3 11" xfId="3827"/>
    <cellStyle name="标题 4 4 2 14" xfId="3828"/>
    <cellStyle name="标题 3 3 3 3 12" xfId="3829"/>
    <cellStyle name="标题 4 4 2 15" xfId="3830"/>
    <cellStyle name="标题 3 3 3 3 13" xfId="3831"/>
    <cellStyle name="标题 3 3 3 3 2" xfId="3832"/>
    <cellStyle name="标题 3 4 2 2 3 10" xfId="3833"/>
    <cellStyle name="标题 3 3 3 3 3" xfId="3834"/>
    <cellStyle name="标题 3 4 2 2 3 11" xfId="3835"/>
    <cellStyle name="标题 3 3 3 3 4" xfId="3836"/>
    <cellStyle name="标题 3 4 2 2 3 12" xfId="3837"/>
    <cellStyle name="标题 3 3 3 3 5" xfId="3838"/>
    <cellStyle name="标题 3 4 2 2 3 13" xfId="3839"/>
    <cellStyle name="标题 3 3 3 3 6" xfId="3840"/>
    <cellStyle name="标题 3 3 3 3 7" xfId="3841"/>
    <cellStyle name="标题 3 3 3 3 8" xfId="3842"/>
    <cellStyle name="标题 3 3 3 4" xfId="3843"/>
    <cellStyle name="标题 3 3 3 5" xfId="3844"/>
    <cellStyle name="标题 3 3 3 6" xfId="3845"/>
    <cellStyle name="标题 4 3 4 3 10" xfId="3846"/>
    <cellStyle name="标题 3 3 3 7" xfId="3847"/>
    <cellStyle name="标题 4 3 4 3 11" xfId="3848"/>
    <cellStyle name="标题 3 3 3 8" xfId="3849"/>
    <cellStyle name="标题 4 3 4 3 12" xfId="3850"/>
    <cellStyle name="标题 3 3 3 9" xfId="3851"/>
    <cellStyle name="标题 4 3 4 3 13" xfId="3852"/>
    <cellStyle name="标题 3 3 3_2016-2018年财政规划附表(2)" xfId="3853"/>
    <cellStyle name="输出 4 2 4 11" xfId="3854"/>
    <cellStyle name="差 2 3 3 7" xfId="3855"/>
    <cellStyle name="标题 4 4 3 2 5" xfId="3856"/>
    <cellStyle name="解释性文本 5 3 3 7" xfId="3857"/>
    <cellStyle name="标题 3 3 4" xfId="3858"/>
    <cellStyle name="标题 3 3 4 10" xfId="3859"/>
    <cellStyle name="标题 3 3 4 11" xfId="3860"/>
    <cellStyle name="标题 3 3 4 12" xfId="3861"/>
    <cellStyle name="标题 3 3 4 13" xfId="3862"/>
    <cellStyle name="计算 8 13" xfId="3863"/>
    <cellStyle name="标题 3 3 4 2 5" xfId="3864"/>
    <cellStyle name="标题 4 5 2 12" xfId="3865"/>
    <cellStyle name="警告文本 3 3 3 5" xfId="3866"/>
    <cellStyle name="标题 3 3 4 3 10" xfId="3867"/>
    <cellStyle name="标题 4 5 2 13" xfId="3868"/>
    <cellStyle name="警告文本 3 3 3 6" xfId="3869"/>
    <cellStyle name="常规 2 2 4 2" xfId="3870"/>
    <cellStyle name="标题 3 3 4 3 11" xfId="3871"/>
    <cellStyle name="汇总 5 2 6" xfId="3872"/>
    <cellStyle name="标题 3 3 4_2016-2018年财政规划附表(2)" xfId="3873"/>
    <cellStyle name="输出 4 2 4 12" xfId="3874"/>
    <cellStyle name="差 2 3 3 8" xfId="3875"/>
    <cellStyle name="解释性文本 5 3 3 8" xfId="3876"/>
    <cellStyle name="标题 3 3 5" xfId="3877"/>
    <cellStyle name="输出 4 2 4 13" xfId="3878"/>
    <cellStyle name="差 2 3 3 9" xfId="3879"/>
    <cellStyle name="解释性文本 5 3 3 9" xfId="3880"/>
    <cellStyle name="标题 3 3 6" xfId="3881"/>
    <cellStyle name="标题 3 3 6 10" xfId="3882"/>
    <cellStyle name="标题 3 3 6 11" xfId="3883"/>
    <cellStyle name="标题 3 3 6 12" xfId="3884"/>
    <cellStyle name="标题 3 3 6 13" xfId="3885"/>
    <cellStyle name="标题 3 3 6 2" xfId="3886"/>
    <cellStyle name="标题 3 3 6 3" xfId="3887"/>
    <cellStyle name="标题 3 3 6 4" xfId="3888"/>
    <cellStyle name="标题 3 3 6 5" xfId="3889"/>
    <cellStyle name="标题 3 3 6 6" xfId="3890"/>
    <cellStyle name="标题 3 3 6 7" xfId="3891"/>
    <cellStyle name="标题 3 3 6 8" xfId="3892"/>
    <cellStyle name="标题 3 3 7" xfId="3893"/>
    <cellStyle name="标题 3 3 8" xfId="3894"/>
    <cellStyle name="检查单元格 5 5 4" xfId="3895"/>
    <cellStyle name="标题 3 4 10" xfId="3896"/>
    <cellStyle name="检查单元格 5 5 5" xfId="3897"/>
    <cellStyle name="标题 3 4 11" xfId="3898"/>
    <cellStyle name="检查单元格 5 5 6" xfId="3899"/>
    <cellStyle name="标题 3 4 12" xfId="3900"/>
    <cellStyle name="检查单元格 5 5 7" xfId="3901"/>
    <cellStyle name="标题 3 4 13" xfId="3902"/>
    <cellStyle name="检查单元格 5 5 8" xfId="3903"/>
    <cellStyle name="标题 3 4 14" xfId="3904"/>
    <cellStyle name="检查单元格 5 5 9" xfId="3905"/>
    <cellStyle name="标题 3 4 15" xfId="3906"/>
    <cellStyle name="标题 3 4 16" xfId="3907"/>
    <cellStyle name="解释性文本 7 5" xfId="3908"/>
    <cellStyle name="标题 3 4 2 16" xfId="3909"/>
    <cellStyle name="标题 3 4 2 2" xfId="3910"/>
    <cellStyle name="标题 3 4 2 2 2" xfId="3911"/>
    <cellStyle name="标题 4 4 6 9" xfId="3912"/>
    <cellStyle name="标题 3 4 2 2 2 2" xfId="3913"/>
    <cellStyle name="标题 3 4 2 2 2 3" xfId="3914"/>
    <cellStyle name="标题 3 4 2 2 2 4" xfId="3915"/>
    <cellStyle name="标题 3 4 2 2 3" xfId="3916"/>
    <cellStyle name="标题 3 4 2 2 3 2" xfId="3917"/>
    <cellStyle name="标题 3 4 2 2 3 3" xfId="3918"/>
    <cellStyle name="标题 3 4 2 2 4" xfId="3919"/>
    <cellStyle name="标题 3 4 2 3" xfId="3920"/>
    <cellStyle name="标题 3 4 2 3 2" xfId="3921"/>
    <cellStyle name="标题 3 4 2 3 3" xfId="3922"/>
    <cellStyle name="标题 3 4 2 3 4" xfId="3923"/>
    <cellStyle name="标题 3 4 2 4" xfId="3924"/>
    <cellStyle name="标题 5 3 3 12" xfId="3925"/>
    <cellStyle name="标题 3 4 2 4 10" xfId="3926"/>
    <cellStyle name="标题 5 3 3 13" xfId="3927"/>
    <cellStyle name="标题 3 4 2 4 11" xfId="3928"/>
    <cellStyle name="标题 3 4 2 4 13" xfId="3929"/>
    <cellStyle name="标题 3 4 2 4 2" xfId="3930"/>
    <cellStyle name="标题 3 4 2 4 9" xfId="3931"/>
    <cellStyle name="标题 3 4 2 9" xfId="3932"/>
    <cellStyle name="标题 3 4 2_2015.1.3县级预算表" xfId="3933"/>
    <cellStyle name="标题 3 4 3 2 2" xfId="3934"/>
    <cellStyle name="标题 3 4 3 2 3" xfId="3935"/>
    <cellStyle name="标题 3 4 3 2 4" xfId="3936"/>
    <cellStyle name="标题 3 4 3 3 10" xfId="3937"/>
    <cellStyle name="标题 3 4 3 3 11" xfId="3938"/>
    <cellStyle name="标题 3 4 3 3 12" xfId="3939"/>
    <cellStyle name="标题 3 4 3 3 13" xfId="3940"/>
    <cellStyle name="标题 3 4 3 3 4" xfId="3941"/>
    <cellStyle name="标题 3 4 4 10" xfId="3942"/>
    <cellStyle name="标题 3 4 4 11" xfId="3943"/>
    <cellStyle name="标题 3 4 4 12" xfId="3944"/>
    <cellStyle name="标题 3 4 4 13" xfId="3945"/>
    <cellStyle name="标题 4 4 6 11" xfId="3946"/>
    <cellStyle name="标题 3 4 4 2 3" xfId="3947"/>
    <cellStyle name="标题 4 4 6 12" xfId="3948"/>
    <cellStyle name="标题 3 4 4 2 4" xfId="3949"/>
    <cellStyle name="标题 3 4 4 3 2" xfId="3950"/>
    <cellStyle name="标题 3 4 4 3 3" xfId="3951"/>
    <cellStyle name="标题 3 4 4 3 4" xfId="3952"/>
    <cellStyle name="标题 3 4 4 5" xfId="3953"/>
    <cellStyle name="标题 3 4 4 6" xfId="3954"/>
    <cellStyle name="标题 3 4 4 7" xfId="3955"/>
    <cellStyle name="标题 3 4 4 8" xfId="3956"/>
    <cellStyle name="标题 3 4 4 9" xfId="3957"/>
    <cellStyle name="标题 3 4 4_2016-2018年财政规划附表(2)" xfId="3958"/>
    <cellStyle name="标题 3 4 6 10" xfId="3959"/>
    <cellStyle name="标题 3 4 6 11" xfId="3960"/>
    <cellStyle name="标题 3 4 6 2" xfId="3961"/>
    <cellStyle name="标题 3 4 6 3" xfId="3962"/>
    <cellStyle name="标题 3 4 6 4" xfId="3963"/>
    <cellStyle name="差 2 10" xfId="3964"/>
    <cellStyle name="标题 3 4 6 5" xfId="3965"/>
    <cellStyle name="差 2 11" xfId="3966"/>
    <cellStyle name="标题 3 4 6 6" xfId="3967"/>
    <cellStyle name="差 2 12" xfId="3968"/>
    <cellStyle name="标题 3 4 6 7" xfId="3969"/>
    <cellStyle name="常规 2 3 2 3 2" xfId="3970"/>
    <cellStyle name="差 2 13" xfId="3971"/>
    <cellStyle name="标题 3 4 6 8" xfId="3972"/>
    <cellStyle name="常规 2 3 2 3 3" xfId="3973"/>
    <cellStyle name="差 2 14" xfId="3974"/>
    <cellStyle name="标题 3 4 6 9" xfId="3975"/>
    <cellStyle name="标题 4 4 3 3 8" xfId="3976"/>
    <cellStyle name="汇总 3 4 13" xfId="3977"/>
    <cellStyle name="标题 3 4 7" xfId="3978"/>
    <cellStyle name="标题 4 4 3 3 9" xfId="3979"/>
    <cellStyle name="汇总 3 4 14" xfId="3980"/>
    <cellStyle name="标题 3 4 8" xfId="3981"/>
    <cellStyle name="标题 6 2" xfId="3982"/>
    <cellStyle name="汇总 3 4 15" xfId="3983"/>
    <cellStyle name="标题 3 4 9" xfId="3984"/>
    <cellStyle name="标题 7 2 8" xfId="3985"/>
    <cellStyle name="标题 3 5 10" xfId="3986"/>
    <cellStyle name="标题 7 2 9" xfId="3987"/>
    <cellStyle name="标题 3 5 11" xfId="3988"/>
    <cellStyle name="标题 3 5 12" xfId="3989"/>
    <cellStyle name="标题 3 5 2" xfId="3990"/>
    <cellStyle name="标题 3 5 2 10" xfId="3991"/>
    <cellStyle name="标题 3 5 2 11" xfId="3992"/>
    <cellStyle name="输出 2 4 3 5" xfId="3993"/>
    <cellStyle name="标题 6 2 4 8" xfId="3994"/>
    <cellStyle name="标题 3 5 2 2" xfId="3995"/>
    <cellStyle name="标题 3 5 2 2 2" xfId="3996"/>
    <cellStyle name="标题 3 5 2 2 3" xfId="3997"/>
    <cellStyle name="标题 3 5 2 2 4" xfId="3998"/>
    <cellStyle name="输出 2 4 3 6" xfId="3999"/>
    <cellStyle name="标题 6 2 4 9" xfId="4000"/>
    <cellStyle name="标题 3 5 2 3" xfId="4001"/>
    <cellStyle name="检查单元格 4 8" xfId="4002"/>
    <cellStyle name="标题 3 5 2 3 10" xfId="4003"/>
    <cellStyle name="检查单元格 4 9" xfId="4004"/>
    <cellStyle name="标题 3 5 2 3 11" xfId="4005"/>
    <cellStyle name="标题 3 5 2 3 12" xfId="4006"/>
    <cellStyle name="标题 3 5 2 3 13" xfId="4007"/>
    <cellStyle name="标题 3 5 2 3 2" xfId="4008"/>
    <cellStyle name="标题 5 2 8" xfId="4009"/>
    <cellStyle name="标题 3 5 2 3 3" xfId="4010"/>
    <cellStyle name="标题 5 2 9" xfId="4011"/>
    <cellStyle name="标题 3 5 2 3 4" xfId="4012"/>
    <cellStyle name="标题 3 5 2 4" xfId="4013"/>
    <cellStyle name="标题 3 5 2 9" xfId="4014"/>
    <cellStyle name="标题 3 5 2_2016-2018年财政规划附表(2)" xfId="4015"/>
    <cellStyle name="标题 6 2 4 4" xfId="4016"/>
    <cellStyle name="标题 3 5 3" xfId="4017"/>
    <cellStyle name="标题 4 5 3 4" xfId="4018"/>
    <cellStyle name="标题 3 5 3 10" xfId="4019"/>
    <cellStyle name="标题 4 5 3 5" xfId="4020"/>
    <cellStyle name="适中 3 2_2015.1.3县级预算表" xfId="4021"/>
    <cellStyle name="汇总 4 2" xfId="4022"/>
    <cellStyle name="标题 3 5 3 11" xfId="4023"/>
    <cellStyle name="标题 4 5 3 6" xfId="4024"/>
    <cellStyle name="汇总 4 3" xfId="4025"/>
    <cellStyle name="标题 3 5 3 12" xfId="4026"/>
    <cellStyle name="标题 4 5 3 7" xfId="4027"/>
    <cellStyle name="汇总 4 4" xfId="4028"/>
    <cellStyle name="标题 3 5 3 13" xfId="4029"/>
    <cellStyle name="标题 4 5 3 8" xfId="4030"/>
    <cellStyle name="汇总 4 5" xfId="4031"/>
    <cellStyle name="标题 3 5 3 14" xfId="4032"/>
    <cellStyle name="标题 5_2015.1.3县级预算表" xfId="4033"/>
    <cellStyle name="标题 4 5 3 9" xfId="4034"/>
    <cellStyle name="汇总 4 6" xfId="4035"/>
    <cellStyle name="标题 3 5 3 15" xfId="4036"/>
    <cellStyle name="标题 3 5 3 2" xfId="4037"/>
    <cellStyle name="标题 3 5 3 2 2" xfId="4038"/>
    <cellStyle name="标题 3 5 3 2 3" xfId="4039"/>
    <cellStyle name="标题 3 5 3 2 4" xfId="4040"/>
    <cellStyle name="标题 3 5 3 3" xfId="4041"/>
    <cellStyle name="标题 3 5 3 3 10" xfId="4042"/>
    <cellStyle name="标题 3 5 3 3 11" xfId="4043"/>
    <cellStyle name="标题 3 5 3 3 12" xfId="4044"/>
    <cellStyle name="标题 3 5 3 3 13" xfId="4045"/>
    <cellStyle name="差 3 2_2015.1.3县级预算表" xfId="4046"/>
    <cellStyle name="标题 3 5 3 3 2" xfId="4047"/>
    <cellStyle name="标题 6 2 8" xfId="4048"/>
    <cellStyle name="标题 3 5 3 3 3" xfId="4049"/>
    <cellStyle name="标题 6 2 9" xfId="4050"/>
    <cellStyle name="标题 3 5 3 3 4" xfId="4051"/>
    <cellStyle name="标题 3 5 3 4" xfId="4052"/>
    <cellStyle name="标题 3 5 4" xfId="4053"/>
    <cellStyle name="标题 3 5 4 2" xfId="4054"/>
    <cellStyle name="常规 2 2 3 3 2 2" xfId="4055"/>
    <cellStyle name="标题 4 4 3 3 10" xfId="4056"/>
    <cellStyle name="标题 3 5 4 3" xfId="4057"/>
    <cellStyle name="常规 2 2 3 3 2 3" xfId="4058"/>
    <cellStyle name="标题 4 4 3 3 11" xfId="4059"/>
    <cellStyle name="标题 3 5 4 4" xfId="4060"/>
    <cellStyle name="常规 2 2 3 3 2 4" xfId="4061"/>
    <cellStyle name="标题 4 4 3 3 12" xfId="4062"/>
    <cellStyle name="标题 3 5 4 5" xfId="4063"/>
    <cellStyle name="标题 3 5 5" xfId="4064"/>
    <cellStyle name="标题 3 5 5 11" xfId="4065"/>
    <cellStyle name="标题 3 5 5 12" xfId="4066"/>
    <cellStyle name="汇总 2" xfId="4067"/>
    <cellStyle name="标题 3 5 5 13" xfId="4068"/>
    <cellStyle name="适中 3 2 2 3 10" xfId="4069"/>
    <cellStyle name="标题 3 5 5 2" xfId="4070"/>
    <cellStyle name="适中 3 2 2 3 11" xfId="4071"/>
    <cellStyle name="标题 3 5 5 3" xfId="4072"/>
    <cellStyle name="适中 3 2 2 3 12" xfId="4073"/>
    <cellStyle name="标题 3 5 5 4" xfId="4074"/>
    <cellStyle name="标题 3 5 6" xfId="4075"/>
    <cellStyle name="警告文本 4 2 4 10" xfId="4076"/>
    <cellStyle name="标题 3 5 7" xfId="4077"/>
    <cellStyle name="警告文本 4 2 4 11" xfId="4078"/>
    <cellStyle name="标题 3 5 8" xfId="4079"/>
    <cellStyle name="标题 7 2" xfId="4080"/>
    <cellStyle name="警告文本 4 2 4 12" xfId="4081"/>
    <cellStyle name="标题 3 5 9" xfId="4082"/>
    <cellStyle name="标题 3 5_2015.1.3县级预算表" xfId="4083"/>
    <cellStyle name="标题 3 6 11" xfId="4084"/>
    <cellStyle name="标题 3 6 12" xfId="4085"/>
    <cellStyle name="标题 3 6 13" xfId="4086"/>
    <cellStyle name="标题 3 6 14" xfId="4087"/>
    <cellStyle name="标题 3 6 15" xfId="4088"/>
    <cellStyle name="标题 3 6 2" xfId="4089"/>
    <cellStyle name="标题 3 6 3" xfId="4090"/>
    <cellStyle name="标题 3 7 11" xfId="4091"/>
    <cellStyle name="标题 3 7 12" xfId="4092"/>
    <cellStyle name="标题 3 7 13" xfId="4093"/>
    <cellStyle name="标题 7 4 2 2" xfId="4094"/>
    <cellStyle name="标题 3 7 14" xfId="4095"/>
    <cellStyle name="标题 3 7 15" xfId="4096"/>
    <cellStyle name="标题 4 5 2 3 2" xfId="4097"/>
    <cellStyle name="标题 7 4 2 3" xfId="4098"/>
    <cellStyle name="标题 3 7 2" xfId="4099"/>
    <cellStyle name="标题 3 7 3" xfId="4100"/>
    <cellStyle name="标题 3 7 3 10" xfId="4101"/>
    <cellStyle name="标题 3 7 3 11" xfId="4102"/>
    <cellStyle name="计算 6 10" xfId="4103"/>
    <cellStyle name="标题 3 7 3 12" xfId="4104"/>
    <cellStyle name="计算 6 11" xfId="4105"/>
    <cellStyle name="标题 3 7 3 13" xfId="4106"/>
    <cellStyle name="标题 9 2 2" xfId="4107"/>
    <cellStyle name="标题 3 7 4" xfId="4108"/>
    <cellStyle name="标题 3 7 5" xfId="4109"/>
    <cellStyle name="标题 3 7 6" xfId="4110"/>
    <cellStyle name="标题 3 7 7" xfId="4111"/>
    <cellStyle name="标题 3 7 8" xfId="4112"/>
    <cellStyle name="标题 9 2" xfId="4113"/>
    <cellStyle name="标题 3 7 9" xfId="4114"/>
    <cellStyle name="输入 3 6 6" xfId="4115"/>
    <cellStyle name="标题 3 7_2016-2018年财政规划附表(2)" xfId="4116"/>
    <cellStyle name="标题 3 8 11" xfId="4117"/>
    <cellStyle name="好 4 2 2" xfId="4118"/>
    <cellStyle name="标题 3 8 12" xfId="4119"/>
    <cellStyle name="好 4 2 3" xfId="4120"/>
    <cellStyle name="标题 3 8 13" xfId="4121"/>
    <cellStyle name="标题 3 8 2" xfId="4122"/>
    <cellStyle name="标题 3 8 3" xfId="4123"/>
    <cellStyle name="标题 3 8 4" xfId="4124"/>
    <cellStyle name="常规 5 2_2015.1.3县级预算表" xfId="4125"/>
    <cellStyle name="标题 3 8 5" xfId="4126"/>
    <cellStyle name="输出 4 3 2 2" xfId="4127"/>
    <cellStyle name="标题 3 8 6" xfId="4128"/>
    <cellStyle name="输出 4 3 2 3" xfId="4129"/>
    <cellStyle name="标题 3 8 7" xfId="4130"/>
    <cellStyle name="输出 4 3 2 4" xfId="4131"/>
    <cellStyle name="标题 3 8 8" xfId="4132"/>
    <cellStyle name="输出 4 3 2 5" xfId="4133"/>
    <cellStyle name="标题 3 8 9" xfId="4134"/>
    <cellStyle name="标题 4 2 4 2 2" xfId="4135"/>
    <cellStyle name="标题 7 3 3 9" xfId="4136"/>
    <cellStyle name="标题 4 11" xfId="4137"/>
    <cellStyle name="标题 4 2 4 2 3" xfId="4138"/>
    <cellStyle name="标题 4 12" xfId="4139"/>
    <cellStyle name="标题 4 2 10" xfId="4140"/>
    <cellStyle name="差 2 2 2 3 3" xfId="4141"/>
    <cellStyle name="标题 4 2 11" xfId="4142"/>
    <cellStyle name="差 2 2 2 3 4" xfId="4143"/>
    <cellStyle name="标题 4 2 12" xfId="4144"/>
    <cellStyle name="差 2 2 2 3 5" xfId="4145"/>
    <cellStyle name="注释 5 2 2 2" xfId="4146"/>
    <cellStyle name="标题 4 2 13" xfId="4147"/>
    <cellStyle name="差 2 2 2 3 6" xfId="4148"/>
    <cellStyle name="注释 5 2 2 3" xfId="4149"/>
    <cellStyle name="标题 4 2 14" xfId="4150"/>
    <cellStyle name="差 2 2 2 3 7" xfId="4151"/>
    <cellStyle name="注释 5 2 2 4" xfId="4152"/>
    <cellStyle name="标题 4 2 15" xfId="4153"/>
    <cellStyle name="差 2 2 2 3 8" xfId="4154"/>
    <cellStyle name="注释 5 2 2 5" xfId="4155"/>
    <cellStyle name="标题 4 2 16" xfId="4156"/>
    <cellStyle name="差 2 2 2 3 9" xfId="4157"/>
    <cellStyle name="标题 4 2 2 13" xfId="4158"/>
    <cellStyle name="标题 4 2 2 14" xfId="4159"/>
    <cellStyle name="标题 4 2 2 15" xfId="4160"/>
    <cellStyle name="标题 4 2 2 16" xfId="4161"/>
    <cellStyle name="计算 2 3 13" xfId="4162"/>
    <cellStyle name="标题 4 2 2 2" xfId="4163"/>
    <cellStyle name="注释 4 3 15" xfId="4164"/>
    <cellStyle name="标题 4 2 2 2 2" xfId="4165"/>
    <cellStyle name="标题 6 3 2 3" xfId="4166"/>
    <cellStyle name="标题 4 2 2 2 2 2" xfId="4167"/>
    <cellStyle name="标题 4 2 2 2 3" xfId="4168"/>
    <cellStyle name="标题 4 3 3 8" xfId="4169"/>
    <cellStyle name="标题 4 2 2 2 3 10" xfId="4170"/>
    <cellStyle name="标题 4 3 3 9" xfId="4171"/>
    <cellStyle name="标题 4 2 2 2 3 11" xfId="4172"/>
    <cellStyle name="标题 4 2 2 2 3 12" xfId="4173"/>
    <cellStyle name="标题 4 2 2 2 3 13" xfId="4174"/>
    <cellStyle name="标题 6 3 3 3" xfId="4175"/>
    <cellStyle name="标题 4 2 2 2 3 2" xfId="4176"/>
    <cellStyle name="标题 4 2 2 2 4" xfId="4177"/>
    <cellStyle name="标题 4 2 2 2 5" xfId="4178"/>
    <cellStyle name="标题 4 2 2 2 6" xfId="4179"/>
    <cellStyle name="标题 4 2 2 2 7" xfId="4180"/>
    <cellStyle name="标题 4 6 3 10" xfId="4181"/>
    <cellStyle name="标题 4 2 2 2 8" xfId="4182"/>
    <cellStyle name="标题 4 6 3 11" xfId="4183"/>
    <cellStyle name="标题 4 2 2 2 9" xfId="4184"/>
    <cellStyle name="计算 2 3 14" xfId="4185"/>
    <cellStyle name="标题 4 2 2 3" xfId="4186"/>
    <cellStyle name="标题 4 4 2 3" xfId="4187"/>
    <cellStyle name="输出 3 3 3 6" xfId="4188"/>
    <cellStyle name="常规 2 10 5" xfId="4189"/>
    <cellStyle name="标题 4 2 2 3 2" xfId="4190"/>
    <cellStyle name="标题 4 4 2 4" xfId="4191"/>
    <cellStyle name="输出 3 3 3 7" xfId="4192"/>
    <cellStyle name="常规 2 10 6" xfId="4193"/>
    <cellStyle name="标题 4 2 2 3 3" xfId="4194"/>
    <cellStyle name="标题 8 3 3 10" xfId="4195"/>
    <cellStyle name="标题 4 4 2 5" xfId="4196"/>
    <cellStyle name="输出 3 3 3 8" xfId="4197"/>
    <cellStyle name="常规 2 10 7" xfId="4198"/>
    <cellStyle name="标题 4 2 2 3 4" xfId="4199"/>
    <cellStyle name="标题 8 3 3 11" xfId="4200"/>
    <cellStyle name="标题 4 4 2 6" xfId="4201"/>
    <cellStyle name="输出 3 3 3 9" xfId="4202"/>
    <cellStyle name="常规 2 10 8" xfId="4203"/>
    <cellStyle name="标题 4 2 2 3 5" xfId="4204"/>
    <cellStyle name="计算 2 3 15" xfId="4205"/>
    <cellStyle name="标题 4 2 2 4" xfId="4206"/>
    <cellStyle name="标题 4 4 3 15" xfId="4207"/>
    <cellStyle name="标题 4 2 2 4 10" xfId="4208"/>
    <cellStyle name="标题 4 4 3 3" xfId="4209"/>
    <cellStyle name="检查单元格 3 2 2 14" xfId="4210"/>
    <cellStyle name="常规 3 2 2 6" xfId="4211"/>
    <cellStyle name="标题 4 2 2 4 2" xfId="4212"/>
    <cellStyle name="标题 4 4 3 4" xfId="4213"/>
    <cellStyle name="检查单元格 3 2 2 15" xfId="4214"/>
    <cellStyle name="常规 3 2 2 7" xfId="4215"/>
    <cellStyle name="标题 4 2 2 4 3" xfId="4216"/>
    <cellStyle name="解释性文本 4 4 3 10" xfId="4217"/>
    <cellStyle name="标题 4 4 3 5" xfId="4218"/>
    <cellStyle name="常规 3 2 2 8" xfId="4219"/>
    <cellStyle name="标题 4 2 2 4 4" xfId="4220"/>
    <cellStyle name="解释性文本 4 4 3 11" xfId="4221"/>
    <cellStyle name="标题 4 4 3 6" xfId="4222"/>
    <cellStyle name="常规 3 2 2 9" xfId="4223"/>
    <cellStyle name="标题 4 2 2 4 5" xfId="4224"/>
    <cellStyle name="解释性文本 4 4 3 12" xfId="4225"/>
    <cellStyle name="标题 4 4 3 7" xfId="4226"/>
    <cellStyle name="标题 4 2 2 4 6" xfId="4227"/>
    <cellStyle name="解释性文本 4 4 3 13" xfId="4228"/>
    <cellStyle name="标题 4 4 3 8" xfId="4229"/>
    <cellStyle name="标题 4 2 2 4 7" xfId="4230"/>
    <cellStyle name="标题 4 4 3 9" xfId="4231"/>
    <cellStyle name="标题 4 2 2 4 8" xfId="4232"/>
    <cellStyle name="标题 4 2 2 4 9" xfId="4233"/>
    <cellStyle name="标题 4 2 2 5" xfId="4234"/>
    <cellStyle name="标题 4 2 2 6" xfId="4235"/>
    <cellStyle name="标题 4 2 2 7" xfId="4236"/>
    <cellStyle name="标题 4 2 2 8" xfId="4237"/>
    <cellStyle name="标题 4 2 2 9" xfId="4238"/>
    <cellStyle name="标题 4 2 3 13" xfId="4239"/>
    <cellStyle name="标题 4 2 3 14" xfId="4240"/>
    <cellStyle name="标题 4 2 3 15" xfId="4241"/>
    <cellStyle name="标题 4 2 3 2" xfId="4242"/>
    <cellStyle name="标题 4 2 3 3" xfId="4243"/>
    <cellStyle name="标题 4 5 2 4" xfId="4244"/>
    <cellStyle name="输出 3 4 3 7" xfId="4245"/>
    <cellStyle name="标题 4 2 3 3 3" xfId="4246"/>
    <cellStyle name="标题 4 5 2 5" xfId="4247"/>
    <cellStyle name="输出 3 4 3 8" xfId="4248"/>
    <cellStyle name="标题 4 2 3 3 4" xfId="4249"/>
    <cellStyle name="标题 4 5 2 6" xfId="4250"/>
    <cellStyle name="输出 3 4 3 9" xfId="4251"/>
    <cellStyle name="标题 4 2 3 3 5" xfId="4252"/>
    <cellStyle name="标题 4 5 2 7" xfId="4253"/>
    <cellStyle name="标题 4 2 3 3 6" xfId="4254"/>
    <cellStyle name="标题 4 5 2 8" xfId="4255"/>
    <cellStyle name="标题 4 2 3 3 7" xfId="4256"/>
    <cellStyle name="标题 4 5 2 9" xfId="4257"/>
    <cellStyle name="标题 4 2 3 3 8" xfId="4258"/>
    <cellStyle name="标题 4 2 3 3 9" xfId="4259"/>
    <cellStyle name="标题 6 6 10" xfId="4260"/>
    <cellStyle name="标题 4 2 3 4" xfId="4261"/>
    <cellStyle name="标题 6 6 12" xfId="4262"/>
    <cellStyle name="标题 4 2 3 6" xfId="4263"/>
    <cellStyle name="标题 6 6 13" xfId="4264"/>
    <cellStyle name="标题 4 2 3 7" xfId="4265"/>
    <cellStyle name="标题 4 2 3 8" xfId="4266"/>
    <cellStyle name="标题 4 2 3 9" xfId="4267"/>
    <cellStyle name="标题 4 2 3_2016-2018年财政规划附表(2)" xfId="4268"/>
    <cellStyle name="标题 4 2 4 15" xfId="4269"/>
    <cellStyle name="标题 4 2 4 2 5" xfId="4270"/>
    <cellStyle name="输出 5 4 3" xfId="4271"/>
    <cellStyle name="链接单元格 5 2 2 5" xfId="4272"/>
    <cellStyle name="标题 4 2 4 3 10" xfId="4273"/>
    <cellStyle name="输出 5 4 4" xfId="4274"/>
    <cellStyle name="常规 5 3 2" xfId="4275"/>
    <cellStyle name="标题 4 2 4 3 11" xfId="4276"/>
    <cellStyle name="输出 5 4 5" xfId="4277"/>
    <cellStyle name="常规 5 3 3" xfId="4278"/>
    <cellStyle name="标题 4 2 4 3 12" xfId="4279"/>
    <cellStyle name="常规 5 3 4" xfId="4280"/>
    <cellStyle name="标题 4 2 4 3 13" xfId="4281"/>
    <cellStyle name="标题 4 2 4 3 5" xfId="4282"/>
    <cellStyle name="标题 4 2 4 3 6" xfId="4283"/>
    <cellStyle name="标题 4 2 4 3 7" xfId="4284"/>
    <cellStyle name="标题 4 2 4 3 8" xfId="4285"/>
    <cellStyle name="标题 4 2 4 3 9" xfId="4286"/>
    <cellStyle name="标题 4 2 5 4" xfId="4287"/>
    <cellStyle name="标题 4 2 5 5" xfId="4288"/>
    <cellStyle name="标题 4 2 6 13" xfId="4289"/>
    <cellStyle name="标题 4 2 7" xfId="4290"/>
    <cellStyle name="标题 4 2 8" xfId="4291"/>
    <cellStyle name="标题 4 2 9" xfId="4292"/>
    <cellStyle name="检查单元格 2 2 4 8" xfId="4293"/>
    <cellStyle name="标题 4 2_2015.1.3县级预算表" xfId="4294"/>
    <cellStyle name="标题 4 3" xfId="4295"/>
    <cellStyle name="注释 4 6 11" xfId="4296"/>
    <cellStyle name="标题 4 3 13" xfId="4297"/>
    <cellStyle name="注释 4 6 12" xfId="4298"/>
    <cellStyle name="标题 4 3 14" xfId="4299"/>
    <cellStyle name="标题 4 3 2 2 2" xfId="4300"/>
    <cellStyle name="输出 3 11" xfId="4301"/>
    <cellStyle name="标题 4 3 2 2 2 2" xfId="4302"/>
    <cellStyle name="输出 3 12" xfId="4303"/>
    <cellStyle name="标题 4 3 2 2 2 3" xfId="4304"/>
    <cellStyle name="输出 3 13" xfId="4305"/>
    <cellStyle name="标题 4 3 2 2 2 4" xfId="4306"/>
    <cellStyle name="输出 3 14" xfId="4307"/>
    <cellStyle name="标题 4 3 2 2 2 5" xfId="4308"/>
    <cellStyle name="标题 4 3 2 2 3 2" xfId="4309"/>
    <cellStyle name="注释 2 2 2 3 10" xfId="4310"/>
    <cellStyle name="标题 4 3 2 2 3 3" xfId="4311"/>
    <cellStyle name="注释 2 2 2 3 11" xfId="4312"/>
    <cellStyle name="标题 4 3 2 2 3 4" xfId="4313"/>
    <cellStyle name="注释 2 2 2 3 12" xfId="4314"/>
    <cellStyle name="标题 4 3 2 2 3 5" xfId="4315"/>
    <cellStyle name="注释 2 2 2 3 13" xfId="4316"/>
    <cellStyle name="标题 4 3 2 2 3 6" xfId="4317"/>
    <cellStyle name="标题 4 3 2 2 3 7" xfId="4318"/>
    <cellStyle name="标题 4 3 2 2 3 8" xfId="4319"/>
    <cellStyle name="标题 4 3 2 2 3 9" xfId="4320"/>
    <cellStyle name="好 4 15" xfId="4321"/>
    <cellStyle name="标题 4 3 2 2 9" xfId="4322"/>
    <cellStyle name="标题 4 3 2 2_2016-2018年财政规划附表(2)" xfId="4323"/>
    <cellStyle name="标题 4 3 2 4 10" xfId="4324"/>
    <cellStyle name="链接单元格 4 2 10" xfId="4325"/>
    <cellStyle name="标题 4 3 2 4 11" xfId="4326"/>
    <cellStyle name="链接单元格 4 2 11" xfId="4327"/>
    <cellStyle name="标题 4 3 2 4 12" xfId="4328"/>
    <cellStyle name="标题 5 4 3 3" xfId="4329"/>
    <cellStyle name="常规 4 2 2 6" xfId="4330"/>
    <cellStyle name="标题 4 3 2 4 2" xfId="4331"/>
    <cellStyle name="标题 5 4 3 4" xfId="4332"/>
    <cellStyle name="常规 4 2 2 7" xfId="4333"/>
    <cellStyle name="标题 4 3 2 4 3" xfId="4334"/>
    <cellStyle name="标题 5 4 3 5" xfId="4335"/>
    <cellStyle name="常规 4 2 2 8" xfId="4336"/>
    <cellStyle name="标题 4 3 2 4 4" xfId="4337"/>
    <cellStyle name="标题 4 3 2 6" xfId="4338"/>
    <cellStyle name="常规 2 6 2 2 2 5" xfId="4339"/>
    <cellStyle name="标题 4 3 3 2" xfId="4340"/>
    <cellStyle name="警告文本 2 2 15" xfId="4341"/>
    <cellStyle name="标题 4 3 3 2 2" xfId="4342"/>
    <cellStyle name="标题 8 2 3 9" xfId="4343"/>
    <cellStyle name="警告文本 2 2 16" xfId="4344"/>
    <cellStyle name="标题 4 3 3 2 3" xfId="4345"/>
    <cellStyle name="标题 6 3 3 10" xfId="4346"/>
    <cellStyle name="标题 4 3 3 3" xfId="4347"/>
    <cellStyle name="标题 4 3 3 3 11" xfId="4348"/>
    <cellStyle name="标题 4 3 3 3 12" xfId="4349"/>
    <cellStyle name="标题 5 2 2 3 10" xfId="4350"/>
    <cellStyle name="标题 4 3 3 3 13" xfId="4351"/>
    <cellStyle name="输出 4 4 3 6" xfId="4352"/>
    <cellStyle name="标题 4 3 3 3 2" xfId="4353"/>
    <cellStyle name="输出 4 4 3 7" xfId="4354"/>
    <cellStyle name="标题 4 3 3 3 3" xfId="4355"/>
    <cellStyle name="输出 4 4 3 8" xfId="4356"/>
    <cellStyle name="常规 4 3 3_2016-2018年财政规划附表(2)" xfId="4357"/>
    <cellStyle name="标题 4 3 3 3 4" xfId="4358"/>
    <cellStyle name="输出 4 4 3 9" xfId="4359"/>
    <cellStyle name="标题 4 3 3 3 5" xfId="4360"/>
    <cellStyle name="标题 4 3 3 3 6" xfId="4361"/>
    <cellStyle name="解释性文本 3 3_2016-2018年财政规划附表(2)" xfId="4362"/>
    <cellStyle name="标题 4 3 3 3 7" xfId="4363"/>
    <cellStyle name="标题 4 3 3 3 8" xfId="4364"/>
    <cellStyle name="标题 4 3 3 3 9" xfId="4365"/>
    <cellStyle name="标题 6 3 3 11" xfId="4366"/>
    <cellStyle name="标题 4 3 3 4" xfId="4367"/>
    <cellStyle name="标题 6 3 3 12" xfId="4368"/>
    <cellStyle name="标题 4 3 3 5" xfId="4369"/>
    <cellStyle name="标题 6 3 3 13" xfId="4370"/>
    <cellStyle name="标题 4 3 3 6" xfId="4371"/>
    <cellStyle name="标题 4 3 3 7" xfId="4372"/>
    <cellStyle name="标题 4 3 3_2016-2018年财政规划附表(2)" xfId="4373"/>
    <cellStyle name="标题 4 3 4 10" xfId="4374"/>
    <cellStyle name="标题 4 3 4 11" xfId="4375"/>
    <cellStyle name="标题 4 3 4 12" xfId="4376"/>
    <cellStyle name="标题 4 3 4 13" xfId="4377"/>
    <cellStyle name="标题 4 3 4 14" xfId="4378"/>
    <cellStyle name="标题 4 3 4 15" xfId="4379"/>
    <cellStyle name="标题 4 3 4 2 2" xfId="4380"/>
    <cellStyle name="标题 4 4 4 3 13" xfId="4381"/>
    <cellStyle name="标题 8 3 3 9" xfId="4382"/>
    <cellStyle name="标题 4 3 4 2 3" xfId="4383"/>
    <cellStyle name="解释性文本 4 4 3 6" xfId="4384"/>
    <cellStyle name="标题 4 4 10" xfId="4385"/>
    <cellStyle name="标题 4 3 4 2 4" xfId="4386"/>
    <cellStyle name="常规 6 2 9" xfId="4387"/>
    <cellStyle name="标题 6 2 2 3 10" xfId="4388"/>
    <cellStyle name="解释性文本 4 4 3 7" xfId="4389"/>
    <cellStyle name="标题 4 4 11" xfId="4390"/>
    <cellStyle name="标题 4 3 4 2 5" xfId="4391"/>
    <cellStyle name="标题 6 2 4 10" xfId="4392"/>
    <cellStyle name="链接单元格 3 2 2 15" xfId="4393"/>
    <cellStyle name="标题 4 3 4 3 7" xfId="4394"/>
    <cellStyle name="标题 6 2 4 11" xfId="4395"/>
    <cellStyle name="标题 4 3 4 3 8" xfId="4396"/>
    <cellStyle name="标题 6 2 4 12" xfId="4397"/>
    <cellStyle name="标题 4 3 4 3 9" xfId="4398"/>
    <cellStyle name="常规 2 6 2 2 3 7" xfId="4399"/>
    <cellStyle name="标题 4 3 4 4" xfId="4400"/>
    <cellStyle name="常规 2 6 2 2 3 8" xfId="4401"/>
    <cellStyle name="标题 4 3 4 5" xfId="4402"/>
    <cellStyle name="常规 2 6 2 2 3 9" xfId="4403"/>
    <cellStyle name="标题 4 3 4 6" xfId="4404"/>
    <cellStyle name="标题 4 3 4 7" xfId="4405"/>
    <cellStyle name="标题 4 3 4_2016-2018年财政规划附表(2)" xfId="4406"/>
    <cellStyle name="标题 4 3 6 10" xfId="4407"/>
    <cellStyle name="标题 4 3 6 11" xfId="4408"/>
    <cellStyle name="检查单元格 5 3_2016-2018年财政规划附表(2)" xfId="4409"/>
    <cellStyle name="标题 4 3 6 12" xfId="4410"/>
    <cellStyle name="标题 4 3 6 13" xfId="4411"/>
    <cellStyle name="标题 4 3 6 2" xfId="4412"/>
    <cellStyle name="标题 4 3 6 4" xfId="4413"/>
    <cellStyle name="标题 4 3 6 5" xfId="4414"/>
    <cellStyle name="标题 4 3 6 6" xfId="4415"/>
    <cellStyle name="标题 4 3 6 7" xfId="4416"/>
    <cellStyle name="标题 4 3 6 8" xfId="4417"/>
    <cellStyle name="标题 4 3 6 9" xfId="4418"/>
    <cellStyle name="标题 4 3 7" xfId="4419"/>
    <cellStyle name="标题 4 3 8" xfId="4420"/>
    <cellStyle name="标题 4 3 9" xfId="4421"/>
    <cellStyle name="输入 4 3 3 10" xfId="4422"/>
    <cellStyle name="标题 4 4" xfId="4423"/>
    <cellStyle name="标题 6 2 2 3 11" xfId="4424"/>
    <cellStyle name="解释性文本 4 4 3 8" xfId="4425"/>
    <cellStyle name="标题 4 4 12" xfId="4426"/>
    <cellStyle name="标题 6 2 2 3 12" xfId="4427"/>
    <cellStyle name="解释性文本 4 4 3 9" xfId="4428"/>
    <cellStyle name="标题 4 4 13" xfId="4429"/>
    <cellStyle name="标题 6 2 2 3 13" xfId="4430"/>
    <cellStyle name="标题 4 4 14" xfId="4431"/>
    <cellStyle name="标题 4 4 15" xfId="4432"/>
    <cellStyle name="标题 4 4 16" xfId="4433"/>
    <cellStyle name="标题 4 4 17" xfId="4434"/>
    <cellStyle name="标题 4 4 18" xfId="4435"/>
    <cellStyle name="标题 4 4 2 16" xfId="4436"/>
    <cellStyle name="标题 4 4 2 2" xfId="4437"/>
    <cellStyle name="汇总 3 2 2 3 4" xfId="4438"/>
    <cellStyle name="标题 4 4 2 2 14" xfId="4439"/>
    <cellStyle name="常规 2 7 3 3 6" xfId="4440"/>
    <cellStyle name="差 2 2 3 4" xfId="4441"/>
    <cellStyle name="标题 4 4 2 2 2" xfId="4442"/>
    <cellStyle name="常规 2 3 2 3 5" xfId="4443"/>
    <cellStyle name="差 2 16" xfId="4444"/>
    <cellStyle name="标题 4 4 2 2 2 2" xfId="4445"/>
    <cellStyle name="标题 4 4 2 2_2016-2018年财政规划附表(2)" xfId="4446"/>
    <cellStyle name="差 2 2 4 4" xfId="4447"/>
    <cellStyle name="标题 6 4 2 3" xfId="4448"/>
    <cellStyle name="输出 5 3 3 6" xfId="4449"/>
    <cellStyle name="标题 4 4 2 3 2" xfId="4450"/>
    <cellStyle name="检查单元格 4 4 3 12" xfId="4451"/>
    <cellStyle name="标题 6 4 3 3" xfId="4452"/>
    <cellStyle name="常规 5 2 2 6" xfId="4453"/>
    <cellStyle name="标题 4 4 2 4 2" xfId="4454"/>
    <cellStyle name="标题 8 3 3 12" xfId="4455"/>
    <cellStyle name="标题 4 4 2 7" xfId="4456"/>
    <cellStyle name="标题 8 3 3 13" xfId="4457"/>
    <cellStyle name="标题 4 4 2 8" xfId="4458"/>
    <cellStyle name="标题 4 4 2 9" xfId="4459"/>
    <cellStyle name="标题 4 4 2_2015.1.3县级预算表" xfId="4460"/>
    <cellStyle name="标题 4 4 3 10" xfId="4461"/>
    <cellStyle name="标题 4 4 3 11" xfId="4462"/>
    <cellStyle name="标题 4 4 3 12" xfId="4463"/>
    <cellStyle name="标题 4 4 3 13" xfId="4464"/>
    <cellStyle name="标题 4 4 3 14" xfId="4465"/>
    <cellStyle name="标题 4 4 3 2" xfId="4466"/>
    <cellStyle name="差 2 3 3 4" xfId="4467"/>
    <cellStyle name="标题 4 4 3 2 2" xfId="4468"/>
    <cellStyle name="常规 2 2 3 3 2 5" xfId="4469"/>
    <cellStyle name="标题 4 4 3 3 13" xfId="4470"/>
    <cellStyle name="标题 4 4 4 10" xfId="4471"/>
    <cellStyle name="标题 4 4 4 11" xfId="4472"/>
    <cellStyle name="标题 4 4 4 12" xfId="4473"/>
    <cellStyle name="标题 4 4 4 13" xfId="4474"/>
    <cellStyle name="标题 4 4 4 14" xfId="4475"/>
    <cellStyle name="标题 4 4 4 15" xfId="4476"/>
    <cellStyle name="标题 4 4 4 3 11" xfId="4477"/>
    <cellStyle name="标题 8 3 3 7" xfId="4478"/>
    <cellStyle name="标题 4 4 4 3 12" xfId="4479"/>
    <cellStyle name="标题 8 3 3 8" xfId="4480"/>
    <cellStyle name="标题 4 4 7" xfId="4481"/>
    <cellStyle name="标题 4 4 4 3 8" xfId="4482"/>
    <cellStyle name="标题 4 4 8" xfId="4483"/>
    <cellStyle name="标题 4 4 4 3 9" xfId="4484"/>
    <cellStyle name="标题 4 4 4_2016-2018年财政规划附表(2)" xfId="4485"/>
    <cellStyle name="标题 4 4 6 2" xfId="4486"/>
    <cellStyle name="标题 4 4 6 3" xfId="4487"/>
    <cellStyle name="标题 4 4 6 4" xfId="4488"/>
    <cellStyle name="标题 4 4 6 5" xfId="4489"/>
    <cellStyle name="标题 4 4 6 6" xfId="4490"/>
    <cellStyle name="标题 4 4 6 7" xfId="4491"/>
    <cellStyle name="标题 4 4 6 8" xfId="4492"/>
    <cellStyle name="标题 4 4 9" xfId="4493"/>
    <cellStyle name="常规 2 3 2 2 2 4" xfId="4494"/>
    <cellStyle name="标题 4 4_2015.1.3县级预算表" xfId="4495"/>
    <cellStyle name="输入 4 3 3 11" xfId="4496"/>
    <cellStyle name="标题 4 5" xfId="4497"/>
    <cellStyle name="标题 4 5 10" xfId="4498"/>
    <cellStyle name="标题 7 2 3 2" xfId="4499"/>
    <cellStyle name="标题 4 5 11" xfId="4500"/>
    <cellStyle name="标题 7 2 3 3" xfId="4501"/>
    <cellStyle name="标题 4 5 12" xfId="4502"/>
    <cellStyle name="标题 7 2 3 4" xfId="4503"/>
    <cellStyle name="标题 6 4_2016-2018年财政规划附表(2)" xfId="4504"/>
    <cellStyle name="输出 3 4 2 2" xfId="4505"/>
    <cellStyle name="标题 4 5 13" xfId="4506"/>
    <cellStyle name="标题 7 2 3 5" xfId="4507"/>
    <cellStyle name="输出 3 4 2 3" xfId="4508"/>
    <cellStyle name="标题 4 5 14" xfId="4509"/>
    <cellStyle name="输出 3 4 2 4" xfId="4510"/>
    <cellStyle name="标题 4 5 15" xfId="4511"/>
    <cellStyle name="输出 3 4 2 5" xfId="4512"/>
    <cellStyle name="标题 4 5 16" xfId="4513"/>
    <cellStyle name="标题 4 5 2 11" xfId="4514"/>
    <cellStyle name="输出 3 4 3 5" xfId="4515"/>
    <cellStyle name="标题 7 2 4 8" xfId="4516"/>
    <cellStyle name="标题 4 5 2 2" xfId="4517"/>
    <cellStyle name="标题 4 5 2 2 2" xfId="4518"/>
    <cellStyle name="标题 4 5 2 2 3" xfId="4519"/>
    <cellStyle name="标题 4 5 2 2 4" xfId="4520"/>
    <cellStyle name="标题 7 4 2 4" xfId="4521"/>
    <cellStyle name="标题 4 5 2 3 3" xfId="4522"/>
    <cellStyle name="标题 7 4 2 5" xfId="4523"/>
    <cellStyle name="标题 4 5 2 3 4" xfId="4524"/>
    <cellStyle name="标题 4 5 2 3 5" xfId="4525"/>
    <cellStyle name="标题 4 5 2 3 6" xfId="4526"/>
    <cellStyle name="好 2 2_2015.1.3县级预算表" xfId="4527"/>
    <cellStyle name="常规 3 11" xfId="4528"/>
    <cellStyle name="标题 4 5 2 3 8" xfId="4529"/>
    <cellStyle name="常规 3 12" xfId="4530"/>
    <cellStyle name="标题 4 5 2 3 9" xfId="4531"/>
    <cellStyle name="标题 4 5 2_2016-2018年财政规划附表(2)" xfId="4532"/>
    <cellStyle name="标题 4 5 3" xfId="4533"/>
    <cellStyle name="标题 4 5 3 2" xfId="4534"/>
    <cellStyle name="标题 4 5 3 3" xfId="4535"/>
    <cellStyle name="标题 4 5 3 3 10" xfId="4536"/>
    <cellStyle name="标题 4 5 3 3 11" xfId="4537"/>
    <cellStyle name="常规 8 3 2" xfId="4538"/>
    <cellStyle name="标题 4 5 3 3 12" xfId="4539"/>
    <cellStyle name="常规 8 3 3" xfId="4540"/>
    <cellStyle name="标题 4 5 3 3 13" xfId="4541"/>
    <cellStyle name="标题 4 5 3 3 2" xfId="4542"/>
    <cellStyle name="标题 4 5 3 3 3" xfId="4543"/>
    <cellStyle name="标题 4 5 3 3 4" xfId="4544"/>
    <cellStyle name="标题 4 5 3 3 5" xfId="4545"/>
    <cellStyle name="标题 4 5 3 3 6" xfId="4546"/>
    <cellStyle name="标题 4 5 3 3 7" xfId="4547"/>
    <cellStyle name="标题 4 5 3 3 8" xfId="4548"/>
    <cellStyle name="标题 4 5 3 3 9" xfId="4549"/>
    <cellStyle name="标题 4 5 3_2016-2018年财政规划附表(2)" xfId="4550"/>
    <cellStyle name="标题 4 5 4" xfId="4551"/>
    <cellStyle name="标题 4 5 4 2" xfId="4552"/>
    <cellStyle name="标题 4 5 4 3" xfId="4553"/>
    <cellStyle name="标题 4 5 4 4" xfId="4554"/>
    <cellStyle name="标题 4 5 4 5" xfId="4555"/>
    <cellStyle name="标题 4 5 5" xfId="4556"/>
    <cellStyle name="标题 4 5 5 2" xfId="4557"/>
    <cellStyle name="标题 4 5 5 3" xfId="4558"/>
    <cellStyle name="标题 4 5 5 4" xfId="4559"/>
    <cellStyle name="标题 4 5 5 5" xfId="4560"/>
    <cellStyle name="标题 4 5 6" xfId="4561"/>
    <cellStyle name="标题 4 5 7" xfId="4562"/>
    <cellStyle name="标题 4 5 8" xfId="4563"/>
    <cellStyle name="标题 4 5 9" xfId="4564"/>
    <cellStyle name="输入 4 3 3 12" xfId="4565"/>
    <cellStyle name="标题 4 6" xfId="4566"/>
    <cellStyle name="标题 4 6 10" xfId="4567"/>
    <cellStyle name="标题 4 6 11" xfId="4568"/>
    <cellStyle name="标题 4 6 12" xfId="4569"/>
    <cellStyle name="常规 3 3 5 2" xfId="4570"/>
    <cellStyle name="标题 4 6 13" xfId="4571"/>
    <cellStyle name="常规 3 3 5 3" xfId="4572"/>
    <cellStyle name="标题 4 6 14" xfId="4573"/>
    <cellStyle name="常规 3 3 5 4" xfId="4574"/>
    <cellStyle name="标题 4 6 15" xfId="4575"/>
    <cellStyle name="标题 4 6 3 12" xfId="4576"/>
    <cellStyle name="标题 4 6 3 13" xfId="4577"/>
    <cellStyle name="标题 4 6 3 2" xfId="4578"/>
    <cellStyle name="标题 4 6 3 3" xfId="4579"/>
    <cellStyle name="标题 4 6 3 4" xfId="4580"/>
    <cellStyle name="标题 4 6 3 5" xfId="4581"/>
    <cellStyle name="标题 4 6 3 6" xfId="4582"/>
    <cellStyle name="标题 4 6 3 7" xfId="4583"/>
    <cellStyle name="标题 4 6 3 8" xfId="4584"/>
    <cellStyle name="计算 4 2 2 10" xfId="4585"/>
    <cellStyle name="标题 4 6 3 9" xfId="4586"/>
    <cellStyle name="标题 4 6 8" xfId="4587"/>
    <cellStyle name="标题 4 6 9" xfId="4588"/>
    <cellStyle name="输入 4 3 3 13" xfId="4589"/>
    <cellStyle name="标题 4 7" xfId="4590"/>
    <cellStyle name="标题 4 7 10" xfId="4591"/>
    <cellStyle name="标题 4 7 11" xfId="4592"/>
    <cellStyle name="标题 4 7 12" xfId="4593"/>
    <cellStyle name="注释 5 3 2 2" xfId="4594"/>
    <cellStyle name="标题 4 7 13" xfId="4595"/>
    <cellStyle name="注释 5 3 2 3" xfId="4596"/>
    <cellStyle name="标题 4 7 14" xfId="4597"/>
    <cellStyle name="注释 5 3 2 4" xfId="4598"/>
    <cellStyle name="标题 4 7 15" xfId="4599"/>
    <cellStyle name="标题 4 7 2" xfId="4600"/>
    <cellStyle name="计算 3 3 13" xfId="4601"/>
    <cellStyle name="标题 4 7 2 2" xfId="4602"/>
    <cellStyle name="计算 3 3 14" xfId="4603"/>
    <cellStyle name="标题 4 7 2 3" xfId="4604"/>
    <cellStyle name="计算 3 3 15" xfId="4605"/>
    <cellStyle name="标题 4 7 2 4" xfId="4606"/>
    <cellStyle name="标题 4 7 2 5" xfId="4607"/>
    <cellStyle name="标题 4 7 3" xfId="4608"/>
    <cellStyle name="标题 8 2 2 2" xfId="4609"/>
    <cellStyle name="计算 2 2 4 6" xfId="4610"/>
    <cellStyle name="标题 6 3_2016-2018年财政规划附表(2)" xfId="4611"/>
    <cellStyle name="标题 4 7 3 10" xfId="4612"/>
    <cellStyle name="标题 4 7 3 11" xfId="4613"/>
    <cellStyle name="标题 4 7 3 12" xfId="4614"/>
    <cellStyle name="标题 4 7 3 13" xfId="4615"/>
    <cellStyle name="标题 4 7 3 2" xfId="4616"/>
    <cellStyle name="标题 4 7 3 3" xfId="4617"/>
    <cellStyle name="标题 7 6 10" xfId="4618"/>
    <cellStyle name="标题 4 7 3 4" xfId="4619"/>
    <cellStyle name="标题 7 6 11" xfId="4620"/>
    <cellStyle name="标题 4 7 3 5" xfId="4621"/>
    <cellStyle name="标题 7 6 12" xfId="4622"/>
    <cellStyle name="标题 4 7 3 6" xfId="4623"/>
    <cellStyle name="标题 4 7 4" xfId="4624"/>
    <cellStyle name="标题 8 2 2 3" xfId="4625"/>
    <cellStyle name="标题 4 7 5" xfId="4626"/>
    <cellStyle name="标题 8 2 2 4" xfId="4627"/>
    <cellStyle name="标题 4 7 6" xfId="4628"/>
    <cellStyle name="标题 8 2 2 5" xfId="4629"/>
    <cellStyle name="标题 4 7 7" xfId="4630"/>
    <cellStyle name="标题 4 7 8" xfId="4631"/>
    <cellStyle name="标题 4 7 9" xfId="4632"/>
    <cellStyle name="标题 4 8" xfId="4633"/>
    <cellStyle name="标题 4 8 13" xfId="4634"/>
    <cellStyle name="输出 4 4 2 5" xfId="4635"/>
    <cellStyle name="警告文本 2 2 14" xfId="4636"/>
    <cellStyle name="标题 4 8 9" xfId="4637"/>
    <cellStyle name="标题 8 2 3 8" xfId="4638"/>
    <cellStyle name="标题 4 9" xfId="4639"/>
    <cellStyle name="警告文本 2 6 6" xfId="4640"/>
    <cellStyle name="标题 5 10" xfId="4641"/>
    <cellStyle name="警告文本 2 6 7" xfId="4642"/>
    <cellStyle name="标题 5 11" xfId="4643"/>
    <cellStyle name="警告文本 2 6 8" xfId="4644"/>
    <cellStyle name="标题 5 12" xfId="4645"/>
    <cellStyle name="标题 6 2 3 2" xfId="4646"/>
    <cellStyle name="警告文本 2 6 9" xfId="4647"/>
    <cellStyle name="标题 5 13" xfId="4648"/>
    <cellStyle name="标题 6 2 3 3" xfId="4649"/>
    <cellStyle name="标题 5 14" xfId="4650"/>
    <cellStyle name="标题 6 2 3 4" xfId="4651"/>
    <cellStyle name="标题 5 15" xfId="4652"/>
    <cellStyle name="输出 2 4 2 2" xfId="4653"/>
    <cellStyle name="标题 6 2 3 5" xfId="4654"/>
    <cellStyle name="标题 5 16" xfId="4655"/>
    <cellStyle name="标题 5 17" xfId="4656"/>
    <cellStyle name="标题 5 18" xfId="4657"/>
    <cellStyle name="检查单元格 3 3" xfId="4658"/>
    <cellStyle name="标题 5 2 10" xfId="4659"/>
    <cellStyle name="检查单元格 3 4" xfId="4660"/>
    <cellStyle name="标题 5 2 11" xfId="4661"/>
    <cellStyle name="注释 5 5 10" xfId="4662"/>
    <cellStyle name="检查单元格 3 5" xfId="4663"/>
    <cellStyle name="标题 5 2 12" xfId="4664"/>
    <cellStyle name="注释 5 5 11" xfId="4665"/>
    <cellStyle name="检查单元格 3 6" xfId="4666"/>
    <cellStyle name="标题 5 2 13" xfId="4667"/>
    <cellStyle name="注释 5 5 12" xfId="4668"/>
    <cellStyle name="检查单元格 3 7" xfId="4669"/>
    <cellStyle name="标题 5 2 14" xfId="4670"/>
    <cellStyle name="注释 5 5 13" xfId="4671"/>
    <cellStyle name="检查单元格 3 8" xfId="4672"/>
    <cellStyle name="标题 5 2 15" xfId="4673"/>
    <cellStyle name="检查单元格 3 9" xfId="4674"/>
    <cellStyle name="标题 5 2 16" xfId="4675"/>
    <cellStyle name="常规 2 5 3 2 4" xfId="4676"/>
    <cellStyle name="标题 5 2 2 13" xfId="4677"/>
    <cellStyle name="计算 7 3 13" xfId="4678"/>
    <cellStyle name="标题 5 2 2 2" xfId="4679"/>
    <cellStyle name="标题 6 16" xfId="4680"/>
    <cellStyle name="标题 5 2 2 2 2" xfId="4681"/>
    <cellStyle name="标题 6 17" xfId="4682"/>
    <cellStyle name="标题 5 2 2 2 3" xfId="4683"/>
    <cellStyle name="标题 6 18" xfId="4684"/>
    <cellStyle name="标题 5 2 2 2 4" xfId="4685"/>
    <cellStyle name="标题 5 2 2 2 5" xfId="4686"/>
    <cellStyle name="标题 5 2 2 3 11" xfId="4687"/>
    <cellStyle name="标题 5 2 2 3 12" xfId="4688"/>
    <cellStyle name="标题 5 2 2 3 13" xfId="4689"/>
    <cellStyle name="标题 5 2 2 3 6" xfId="4690"/>
    <cellStyle name="标题 5 2 2 3 7" xfId="4691"/>
    <cellStyle name="标题 5 2 2 3 8" xfId="4692"/>
    <cellStyle name="标题 5 2 2 3 9" xfId="4693"/>
    <cellStyle name="标题 5 2 3 2" xfId="4694"/>
    <cellStyle name="标题 5 2 3 3" xfId="4695"/>
    <cellStyle name="标题 5 2 3 4" xfId="4696"/>
    <cellStyle name="标题 5 2 3 5" xfId="4697"/>
    <cellStyle name="标题 5 2 4" xfId="4698"/>
    <cellStyle name="标题 5 2 5" xfId="4699"/>
    <cellStyle name="标题 5 2 6" xfId="4700"/>
    <cellStyle name="标题 5 2 7" xfId="4701"/>
    <cellStyle name="标题 5 3" xfId="4702"/>
    <cellStyle name="标题 5 3 2 4" xfId="4703"/>
    <cellStyle name="标题 5 3 2 5" xfId="4704"/>
    <cellStyle name="标题 5 3 3 10" xfId="4705"/>
    <cellStyle name="标题 5 3 3 11" xfId="4706"/>
    <cellStyle name="标题 5 3 3 2" xfId="4707"/>
    <cellStyle name="标题 5 3 3 3" xfId="4708"/>
    <cellStyle name="标题 5 3 3 4" xfId="4709"/>
    <cellStyle name="标题 5 3 3 5" xfId="4710"/>
    <cellStyle name="标题 5 3 3 6" xfId="4711"/>
    <cellStyle name="标题 5 3 3 7" xfId="4712"/>
    <cellStyle name="标题 5 3 3 8" xfId="4713"/>
    <cellStyle name="标题 5 3 3 9" xfId="4714"/>
    <cellStyle name="适中 4 2 4 9" xfId="4715"/>
    <cellStyle name="警告文本 2 6 12" xfId="4716"/>
    <cellStyle name="标题 5 3 7" xfId="4717"/>
    <cellStyle name="警告文本 2 6 13" xfId="4718"/>
    <cellStyle name="标题 5 3 8" xfId="4719"/>
    <cellStyle name="标题 5 3 9" xfId="4720"/>
    <cellStyle name="标题 5 4" xfId="4721"/>
    <cellStyle name="标题 5 4 10" xfId="4722"/>
    <cellStyle name="标题 5 4 11" xfId="4723"/>
    <cellStyle name="标题 5 4 12" xfId="4724"/>
    <cellStyle name="标题 5 4 14" xfId="4725"/>
    <cellStyle name="标题 5 4 15" xfId="4726"/>
    <cellStyle name="标题 5 4 2 2" xfId="4727"/>
    <cellStyle name="标题 5 4 3 2" xfId="4728"/>
    <cellStyle name="适中 3 6 13" xfId="4729"/>
    <cellStyle name="标题 5 4 4" xfId="4730"/>
    <cellStyle name="标题 5 4 5" xfId="4731"/>
    <cellStyle name="标题 5 4 7" xfId="4732"/>
    <cellStyle name="标题 5 4 8" xfId="4733"/>
    <cellStyle name="标题 5 5" xfId="4734"/>
    <cellStyle name="标题 5 5 2" xfId="4735"/>
    <cellStyle name="标题 5 5 3" xfId="4736"/>
    <cellStyle name="标题 5 5 4" xfId="4737"/>
    <cellStyle name="标题 5 5 5" xfId="4738"/>
    <cellStyle name="标题 5 6" xfId="4739"/>
    <cellStyle name="标题 5 6 2" xfId="4740"/>
    <cellStyle name="标题 5 6 3" xfId="4741"/>
    <cellStyle name="标题 5 6 4" xfId="4742"/>
    <cellStyle name="标题 5 6 5" xfId="4743"/>
    <cellStyle name="标题 5 6 6" xfId="4744"/>
    <cellStyle name="标题 5 6 7" xfId="4745"/>
    <cellStyle name="标题 5 6 8" xfId="4746"/>
    <cellStyle name="标题 5 6 9" xfId="4747"/>
    <cellStyle name="标题 6 10" xfId="4748"/>
    <cellStyle name="标题 6 11" xfId="4749"/>
    <cellStyle name="标题 6 12" xfId="4750"/>
    <cellStyle name="标题 6 13" xfId="4751"/>
    <cellStyle name="标题 6 14" xfId="4752"/>
    <cellStyle name="标题 6 15" xfId="4753"/>
    <cellStyle name="标题 6 2 10" xfId="4754"/>
    <cellStyle name="标题 6 2 11" xfId="4755"/>
    <cellStyle name="标题 6 2 12" xfId="4756"/>
    <cellStyle name="标题 6 2 13" xfId="4757"/>
    <cellStyle name="适中 4 3 3 4" xfId="4758"/>
    <cellStyle name="标题 6 2 2" xfId="4759"/>
    <cellStyle name="输入 4 3 2 2" xfId="4760"/>
    <cellStyle name="标题 6 2 2 11" xfId="4761"/>
    <cellStyle name="输入 4 3 2 3" xfId="4762"/>
    <cellStyle name="汇总 2_2015.1.3县级预算表" xfId="4763"/>
    <cellStyle name="标题 6 2 2 12" xfId="4764"/>
    <cellStyle name="输入 4 3 2 5" xfId="4765"/>
    <cellStyle name="差 5 2 2 3" xfId="4766"/>
    <cellStyle name="标题 6 2 2 14" xfId="4767"/>
    <cellStyle name="差 5 2 2 4" xfId="4768"/>
    <cellStyle name="标题 6 2 2 15" xfId="4769"/>
    <cellStyle name="标题 6 2 2 2" xfId="4770"/>
    <cellStyle name="标题 6 2 2 2 2" xfId="4771"/>
    <cellStyle name="标题 6 2 2 2 3" xfId="4772"/>
    <cellStyle name="标题 6 2 2 2 4" xfId="4773"/>
    <cellStyle name="标题 6 2 2 2 5" xfId="4774"/>
    <cellStyle name="标题 6 2 2 3" xfId="4775"/>
    <cellStyle name="标题 6 2 2 4" xfId="4776"/>
    <cellStyle name="标题 6 2 2 5" xfId="4777"/>
    <cellStyle name="标题 6 2 2 6" xfId="4778"/>
    <cellStyle name="标题 6 2 2 7" xfId="4779"/>
    <cellStyle name="标题 6 2 2 8" xfId="4780"/>
    <cellStyle name="适中 4 3 3 5" xfId="4781"/>
    <cellStyle name="标题 6 2 3" xfId="4782"/>
    <cellStyle name="适中 4 3 3 6" xfId="4783"/>
    <cellStyle name="标题 6 2 4" xfId="4784"/>
    <cellStyle name="标题 6 2 4 13" xfId="4785"/>
    <cellStyle name="输出 2 4 3 2" xfId="4786"/>
    <cellStyle name="标题 6 2 4 5" xfId="4787"/>
    <cellStyle name="输出 2 4 3 3" xfId="4788"/>
    <cellStyle name="标题 6 2 4 6" xfId="4789"/>
    <cellStyle name="输出 2 4 3 4" xfId="4790"/>
    <cellStyle name="标题 6 2 4 7" xfId="4791"/>
    <cellStyle name="适中 4 3 3 7" xfId="4792"/>
    <cellStyle name="标题 6 2 5" xfId="4793"/>
    <cellStyle name="适中 4 3 3 8" xfId="4794"/>
    <cellStyle name="标题 6 2 6" xfId="4795"/>
    <cellStyle name="适中 4 3 3 9" xfId="4796"/>
    <cellStyle name="标题 6 2 7" xfId="4797"/>
    <cellStyle name="链接单元格 3 4 5" xfId="4798"/>
    <cellStyle name="差 2 2 9" xfId="4799"/>
    <cellStyle name="标题 6 2_2015.1.3县级预算表" xfId="4800"/>
    <cellStyle name="标题 6 3" xfId="4801"/>
    <cellStyle name="适中 2 2 2 2 2" xfId="4802"/>
    <cellStyle name="汇总 4 2 5" xfId="4803"/>
    <cellStyle name="标题 6 3 10" xfId="4804"/>
    <cellStyle name="适中 2 2 2 2 4" xfId="4805"/>
    <cellStyle name="链接单元格 3 2 2 3 11" xfId="4806"/>
    <cellStyle name="汇总 4 2 7" xfId="4807"/>
    <cellStyle name="标题 6 3 12" xfId="4808"/>
    <cellStyle name="适中 2 2 2 2 5" xfId="4809"/>
    <cellStyle name="链接单元格 3 2 2 3 12" xfId="4810"/>
    <cellStyle name="汇总 4 2 8" xfId="4811"/>
    <cellStyle name="标题 6 3 13" xfId="4812"/>
    <cellStyle name="链接单元格 3 2 2 3 13" xfId="4813"/>
    <cellStyle name="汇总 4 2 9" xfId="4814"/>
    <cellStyle name="标题 6 3 14" xfId="4815"/>
    <cellStyle name="标题 6 3 15" xfId="4816"/>
    <cellStyle name="标题 6 3 2 2" xfId="4817"/>
    <cellStyle name="标题 6 3 3 2" xfId="4818"/>
    <cellStyle name="标题 6 3 4" xfId="4819"/>
    <cellStyle name="标题 6 3 5" xfId="4820"/>
    <cellStyle name="标题 6 3 6" xfId="4821"/>
    <cellStyle name="标题 6 3 7" xfId="4822"/>
    <cellStyle name="标题 6 3 8" xfId="4823"/>
    <cellStyle name="标题 6 3 9" xfId="4824"/>
    <cellStyle name="标题 6 4" xfId="4825"/>
    <cellStyle name="标题 6 4 12" xfId="4826"/>
    <cellStyle name="标题 6 4 13" xfId="4827"/>
    <cellStyle name="标题 6 4 14" xfId="4828"/>
    <cellStyle name="标题 6 4 15" xfId="4829"/>
    <cellStyle name="注释 4 2 2 5" xfId="4830"/>
    <cellStyle name="标题 6 4 2" xfId="4831"/>
    <cellStyle name="差 2 2 4 3" xfId="4832"/>
    <cellStyle name="标题 6 4 2 2" xfId="4833"/>
    <cellStyle name="注释 4 2 2 6" xfId="4834"/>
    <cellStyle name="标题 6 4 3" xfId="4835"/>
    <cellStyle name="标题 6 4 3 10" xfId="4836"/>
    <cellStyle name="警告文本 4 3 8" xfId="4837"/>
    <cellStyle name="常规 2 7 3 2 4" xfId="4838"/>
    <cellStyle name="差 2 2 2 2" xfId="4839"/>
    <cellStyle name="解释性文本 5 2 2 2" xfId="4840"/>
    <cellStyle name="标题 6 4 3 11" xfId="4841"/>
    <cellStyle name="警告文本 4 3 9" xfId="4842"/>
    <cellStyle name="常规 2 7 3 2 5" xfId="4843"/>
    <cellStyle name="差 2 2 2 3" xfId="4844"/>
    <cellStyle name="解释性文本 5 2 2 3" xfId="4845"/>
    <cellStyle name="标题 6 4 3 12" xfId="4846"/>
    <cellStyle name="差 2 2 2 4" xfId="4847"/>
    <cellStyle name="解释性文本 5 2 2 4" xfId="4848"/>
    <cellStyle name="标题 6 4 3 13" xfId="4849"/>
    <cellStyle name="检查单元格 4 4 3 11" xfId="4850"/>
    <cellStyle name="标题 6 4 3 2" xfId="4851"/>
    <cellStyle name="注释 4 2 2 7" xfId="4852"/>
    <cellStyle name="标题 6 4 4" xfId="4853"/>
    <cellStyle name="注释 4 2 2 8" xfId="4854"/>
    <cellStyle name="标题 6 4 5" xfId="4855"/>
    <cellStyle name="注释 4 2 2 9" xfId="4856"/>
    <cellStyle name="标题 6 4 6" xfId="4857"/>
    <cellStyle name="标题 6 4 7" xfId="4858"/>
    <cellStyle name="标题 6 4 8" xfId="4859"/>
    <cellStyle name="标题 6 4 9" xfId="4860"/>
    <cellStyle name="标题 6 5" xfId="4861"/>
    <cellStyle name="注释 4 2 3 5" xfId="4862"/>
    <cellStyle name="标题 6 5 2" xfId="4863"/>
    <cellStyle name="标题 6 5 3" xfId="4864"/>
    <cellStyle name="标题 6 5 4" xfId="4865"/>
    <cellStyle name="标题 6 5 5" xfId="4866"/>
    <cellStyle name="标题 6 6" xfId="4867"/>
    <cellStyle name="注释 4 2 4 6" xfId="4868"/>
    <cellStyle name="标题 6 6 3" xfId="4869"/>
    <cellStyle name="注释 4 2 4 7" xfId="4870"/>
    <cellStyle name="标题 6 6 4" xfId="4871"/>
    <cellStyle name="注释 4 2 4 8" xfId="4872"/>
    <cellStyle name="标题 6 6 5" xfId="4873"/>
    <cellStyle name="注释 4 2 4 9" xfId="4874"/>
    <cellStyle name="标题 6 6 6" xfId="4875"/>
    <cellStyle name="标题 6 6 7" xfId="4876"/>
    <cellStyle name="标题 6 6 8" xfId="4877"/>
    <cellStyle name="标题 6 6 9" xfId="4878"/>
    <cellStyle name="标题 7 10" xfId="4879"/>
    <cellStyle name="标题 7 11" xfId="4880"/>
    <cellStyle name="标题 7 12" xfId="4881"/>
    <cellStyle name="标题 7 13" xfId="4882"/>
    <cellStyle name="标题 7 14" xfId="4883"/>
    <cellStyle name="标题 7 15" xfId="4884"/>
    <cellStyle name="标题 7 16" xfId="4885"/>
    <cellStyle name="标题 7 17" xfId="4886"/>
    <cellStyle name="标题 7 18" xfId="4887"/>
    <cellStyle name="适中 4 4 3 4" xfId="4888"/>
    <cellStyle name="标题 7 2 2" xfId="4889"/>
    <cellStyle name="标题 7 2 2 10" xfId="4890"/>
    <cellStyle name="标题 7 2 2 11" xfId="4891"/>
    <cellStyle name="标题 7 2 2 12" xfId="4892"/>
    <cellStyle name="标题 7 2 2 13" xfId="4893"/>
    <cellStyle name="标题 7 2 2 14" xfId="4894"/>
    <cellStyle name="标题 7 2 2 15" xfId="4895"/>
    <cellStyle name="标题 7 2 2 2" xfId="4896"/>
    <cellStyle name="标题 7 2 2 2 2" xfId="4897"/>
    <cellStyle name="标题 7 2 2 2 3" xfId="4898"/>
    <cellStyle name="解释性文本 2 3 3 10" xfId="4899"/>
    <cellStyle name="标题 7 2 2 2 4" xfId="4900"/>
    <cellStyle name="解释性文本 2 3 3 11" xfId="4901"/>
    <cellStyle name="标题 7 2 2 2 5" xfId="4902"/>
    <cellStyle name="标题 7 2 2 3" xfId="4903"/>
    <cellStyle name="标题 7 2 2 3 10" xfId="4904"/>
    <cellStyle name="差 5 2_2016-2018年财政规划附表(2)" xfId="4905"/>
    <cellStyle name="标题 7 2 2 3 11" xfId="4906"/>
    <cellStyle name="标题 7 2 2 3 12" xfId="4907"/>
    <cellStyle name="适中 2 2 2" xfId="4908"/>
    <cellStyle name="标题 7 2 2 3 13" xfId="4909"/>
    <cellStyle name="标题 7 2 2 3 2" xfId="4910"/>
    <cellStyle name="标题 7 2 2 3 3" xfId="4911"/>
    <cellStyle name="标题 7 2 2 3 4" xfId="4912"/>
    <cellStyle name="标题 7 2 2 3 5" xfId="4913"/>
    <cellStyle name="标题 7 2 2 3 6" xfId="4914"/>
    <cellStyle name="标题 7 2 2 3 7" xfId="4915"/>
    <cellStyle name="标题 7 2 2 3 8" xfId="4916"/>
    <cellStyle name="标题 7 2 2 3 9" xfId="4917"/>
    <cellStyle name="标题 7 2 2 4" xfId="4918"/>
    <cellStyle name="标题 7 2 2 5" xfId="4919"/>
    <cellStyle name="标题 7 2 2 6" xfId="4920"/>
    <cellStyle name="标题 7 2 2 7" xfId="4921"/>
    <cellStyle name="标题 7 2 2 8" xfId="4922"/>
    <cellStyle name="标题 7 2 2 9" xfId="4923"/>
    <cellStyle name="适中 4 4 3 5" xfId="4924"/>
    <cellStyle name="标题 7 2 3" xfId="4925"/>
    <cellStyle name="适中 4 4 3 6" xfId="4926"/>
    <cellStyle name="标题 7 2 4" xfId="4927"/>
    <cellStyle name="标题 7 2 4 10" xfId="4928"/>
    <cellStyle name="标题 7 2 4 11" xfId="4929"/>
    <cellStyle name="标题 7 2 4 12" xfId="4930"/>
    <cellStyle name="标题 7 2 4 13" xfId="4931"/>
    <cellStyle name="解释性文本 3 17" xfId="4932"/>
    <cellStyle name="标题 7 2 4 2" xfId="4933"/>
    <cellStyle name="解释性文本 3 18" xfId="4934"/>
    <cellStyle name="标题 7 2 4 3" xfId="4935"/>
    <cellStyle name="适中 4 4 3 7" xfId="4936"/>
    <cellStyle name="标题 7 2 5" xfId="4937"/>
    <cellStyle name="适中 4 4 3 8" xfId="4938"/>
    <cellStyle name="标题 7 2 6" xfId="4939"/>
    <cellStyle name="适中 4 4 3 9" xfId="4940"/>
    <cellStyle name="标题 7 2 7" xfId="4941"/>
    <cellStyle name="标题 7 3" xfId="4942"/>
    <cellStyle name="解释性文本 8 5" xfId="4943"/>
    <cellStyle name="标题 7 3 12" xfId="4944"/>
    <cellStyle name="解释性文本 8 6" xfId="4945"/>
    <cellStyle name="标题 7 3 13" xfId="4946"/>
    <cellStyle name="标题 7 3 4" xfId="4947"/>
    <cellStyle name="标题 7 3 5" xfId="4948"/>
    <cellStyle name="链接单元格 2 2" xfId="4949"/>
    <cellStyle name="标题 7 3 6" xfId="4950"/>
    <cellStyle name="链接单元格 2 3" xfId="4951"/>
    <cellStyle name="标题 7 3 7" xfId="4952"/>
    <cellStyle name="链接单元格 2 4" xfId="4953"/>
    <cellStyle name="标题 7 3 8" xfId="4954"/>
    <cellStyle name="链接单元格 2 5" xfId="4955"/>
    <cellStyle name="标题 7 3 9" xfId="4956"/>
    <cellStyle name="差 3 2 2 6" xfId="4957"/>
    <cellStyle name="标题 7 3_2016-2018年财政规划附表(2)" xfId="4958"/>
    <cellStyle name="标题 7 4" xfId="4959"/>
    <cellStyle name="注释 4 3 2 5" xfId="4960"/>
    <cellStyle name="标题 7 4 2" xfId="4961"/>
    <cellStyle name="标题 7 4 3" xfId="4962"/>
    <cellStyle name="标题 7 4 3 12" xfId="4963"/>
    <cellStyle name="标题 7 4 3 13" xfId="4964"/>
    <cellStyle name="标题 7 4 3 2" xfId="4965"/>
    <cellStyle name="标题 7 4 3 3" xfId="4966"/>
    <cellStyle name="标题 7 4 3 4" xfId="4967"/>
    <cellStyle name="标题 7 4 3 5" xfId="4968"/>
    <cellStyle name="标题 7 4 3 6" xfId="4969"/>
    <cellStyle name="标题 7 4 3 7" xfId="4970"/>
    <cellStyle name="标题 9 10" xfId="4971"/>
    <cellStyle name="标题 7 4 3 8" xfId="4972"/>
    <cellStyle name="标题 9 11" xfId="4973"/>
    <cellStyle name="标题 7 4 3 9" xfId="4974"/>
    <cellStyle name="标题 7 4 4" xfId="4975"/>
    <cellStyle name="标题 7 4 5" xfId="4976"/>
    <cellStyle name="链接单元格 3 2" xfId="4977"/>
    <cellStyle name="标题 7 4 6" xfId="4978"/>
    <cellStyle name="链接单元格 3 3" xfId="4979"/>
    <cellStyle name="标题 7 4 7" xfId="4980"/>
    <cellStyle name="链接单元格 3 4" xfId="4981"/>
    <cellStyle name="标题 7 4 8" xfId="4982"/>
    <cellStyle name="链接单元格 3 5" xfId="4983"/>
    <cellStyle name="标题 7 4 9" xfId="4984"/>
    <cellStyle name="常规 6 2" xfId="4985"/>
    <cellStyle name="标题 7 4_2016-2018年财政规划附表(2)" xfId="4986"/>
    <cellStyle name="标题 7 5" xfId="4987"/>
    <cellStyle name="注释 4 3 3 5" xfId="4988"/>
    <cellStyle name="标题 7 5 2" xfId="4989"/>
    <cellStyle name="标题 7_2015.1.3县级预算表" xfId="4990"/>
    <cellStyle name="注释 4 3 3 6" xfId="4991"/>
    <cellStyle name="标题 7 5 3" xfId="4992"/>
    <cellStyle name="注释 4 3 3 7" xfId="4993"/>
    <cellStyle name="标题 7 5 4" xfId="4994"/>
    <cellStyle name="注释 4 3 3 8" xfId="4995"/>
    <cellStyle name="标题 7 5 5" xfId="4996"/>
    <cellStyle name="标题 7 6" xfId="4997"/>
    <cellStyle name="标题 7 6 3" xfId="4998"/>
    <cellStyle name="标题 7 6 4" xfId="4999"/>
    <cellStyle name="标题 7 6 5" xfId="5000"/>
    <cellStyle name="链接单元格 5 2" xfId="5001"/>
    <cellStyle name="标题 7 6 6" xfId="5002"/>
    <cellStyle name="链接单元格 5 3" xfId="5003"/>
    <cellStyle name="标题 7 6 7" xfId="5004"/>
    <cellStyle name="链接单元格 5 4" xfId="5005"/>
    <cellStyle name="标题 7 6 8" xfId="5006"/>
    <cellStyle name="链接单元格 5 5" xfId="5007"/>
    <cellStyle name="标题 7 6 9" xfId="5008"/>
    <cellStyle name="标题 7 7" xfId="5009"/>
    <cellStyle name="标题 7 8" xfId="5010"/>
    <cellStyle name="标题 7 9" xfId="5011"/>
    <cellStyle name="标题 8 10" xfId="5012"/>
    <cellStyle name="标题 8 11" xfId="5013"/>
    <cellStyle name="标题 8 16" xfId="5014"/>
    <cellStyle name="标题 8 17" xfId="5015"/>
    <cellStyle name="适中 3 2 2" xfId="5016"/>
    <cellStyle name="标题 8 2 10" xfId="5017"/>
    <cellStyle name="标题 8 2 2" xfId="5018"/>
    <cellStyle name="标题 8 2 3 10" xfId="5019"/>
    <cellStyle name="标题 8 3 10" xfId="5020"/>
    <cellStyle name="警告文本 4 3_2016-2018年财政规划附表(2)" xfId="5021"/>
    <cellStyle name="标题 8 3 11" xfId="5022"/>
    <cellStyle name="检查单元格 2 2_2015.1.3县级预算表" xfId="5023"/>
    <cellStyle name="标题 8 3 12" xfId="5024"/>
    <cellStyle name="标题 8 3 13" xfId="5025"/>
    <cellStyle name="标题 8 3 14" xfId="5026"/>
    <cellStyle name="标题 8 3 15" xfId="5027"/>
    <cellStyle name="标题 8 3 2" xfId="5028"/>
    <cellStyle name="标题 8 3 3" xfId="5029"/>
    <cellStyle name="标题 8 3 4" xfId="5030"/>
    <cellStyle name="标题 8 3 5" xfId="5031"/>
    <cellStyle name="标题 8 3 6" xfId="5032"/>
    <cellStyle name="标题 8 3 7" xfId="5033"/>
    <cellStyle name="标题 8 3 8" xfId="5034"/>
    <cellStyle name="标题 8 3 9" xfId="5035"/>
    <cellStyle name="汇总 4 4 11" xfId="5036"/>
    <cellStyle name="标题 8 4 5" xfId="5037"/>
    <cellStyle name="标题 8 5 10" xfId="5038"/>
    <cellStyle name="注释 4 4 3 5" xfId="5039"/>
    <cellStyle name="汇总 2 2 2 11" xfId="5040"/>
    <cellStyle name="标题 8 5 2" xfId="5041"/>
    <cellStyle name="注释 4 4 3 6" xfId="5042"/>
    <cellStyle name="汇总 2 2 2 12" xfId="5043"/>
    <cellStyle name="标题 8 5 3" xfId="5044"/>
    <cellStyle name="注释 4 4 3 7" xfId="5045"/>
    <cellStyle name="汇总 2 2 2 13" xfId="5046"/>
    <cellStyle name="标题 8 5 4" xfId="5047"/>
    <cellStyle name="注释 4 4 3 8" xfId="5048"/>
    <cellStyle name="汇总 2 2 2 14" xfId="5049"/>
    <cellStyle name="标题 8 5 5" xfId="5050"/>
    <cellStyle name="注释 4 4 3 9" xfId="5051"/>
    <cellStyle name="汇总 2 2 2 15" xfId="5052"/>
    <cellStyle name="标题 8 5 6" xfId="5053"/>
    <cellStyle name="标题 8 5 7" xfId="5054"/>
    <cellStyle name="标题 8 5 8" xfId="5055"/>
    <cellStyle name="标题 8 5 9" xfId="5056"/>
    <cellStyle name="标题 8_2015.1.3县级预算表" xfId="5057"/>
    <cellStyle name="标题 9 12" xfId="5058"/>
    <cellStyle name="标题 9 13" xfId="5059"/>
    <cellStyle name="标题 9 14" xfId="5060"/>
    <cellStyle name="标题 9 15" xfId="5061"/>
    <cellStyle name="计算 6 12" xfId="5062"/>
    <cellStyle name="标题 9 2 3" xfId="5063"/>
    <cellStyle name="计算 6 13" xfId="5064"/>
    <cellStyle name="标题 9 2 4" xfId="5065"/>
    <cellStyle name="计算 6 14" xfId="5066"/>
    <cellStyle name="标题 9 2 5" xfId="5067"/>
    <cellStyle name="标题 9 3" xfId="5068"/>
    <cellStyle name="标题 9 4" xfId="5069"/>
    <cellStyle name="标题 9 5" xfId="5070"/>
    <cellStyle name="标题 9 6" xfId="5071"/>
    <cellStyle name="检查单元格 2 4 2 2" xfId="5072"/>
    <cellStyle name="标题 9 7" xfId="5073"/>
    <cellStyle name="检查单元格 2 4 2 3" xfId="5074"/>
    <cellStyle name="标题 9 8" xfId="5075"/>
    <cellStyle name="检查单元格 2 4 2 4" xfId="5076"/>
    <cellStyle name="汇总 7 3 10" xfId="5077"/>
    <cellStyle name="标题 9 9" xfId="5078"/>
    <cellStyle name="标题 9_2016-2018年财政规划附表(2)" xfId="5079"/>
    <cellStyle name="差 10" xfId="5080"/>
    <cellStyle name="差 11" xfId="5081"/>
    <cellStyle name="差 12" xfId="5082"/>
    <cellStyle name="常规 2 3 2 3 4" xfId="5083"/>
    <cellStyle name="差 2 15" xfId="5084"/>
    <cellStyle name="差 2 2 10" xfId="5085"/>
    <cellStyle name="差 2 2 11" xfId="5086"/>
    <cellStyle name="差 2 2 12" xfId="5087"/>
    <cellStyle name="差 2 2 13" xfId="5088"/>
    <cellStyle name="差 2 2 2 2 2" xfId="5089"/>
    <cellStyle name="差 2 2 2 3 10" xfId="5090"/>
    <cellStyle name="差 2 2 2 3 11" xfId="5091"/>
    <cellStyle name="差 2 2 2 3 12" xfId="5092"/>
    <cellStyle name="差 2 2 2 3 13" xfId="5093"/>
    <cellStyle name="差 2 2 2 3 2" xfId="5094"/>
    <cellStyle name="警告文本 4 4 8" xfId="5095"/>
    <cellStyle name="常规 2 7 3 3 4" xfId="5096"/>
    <cellStyle name="差 2 2 3 2" xfId="5097"/>
    <cellStyle name="警告文本 4 4 9" xfId="5098"/>
    <cellStyle name="常规 2 7 3 3 5" xfId="5099"/>
    <cellStyle name="差 2 2 3 3" xfId="5100"/>
    <cellStyle name="差 2 2 4 11" xfId="5101"/>
    <cellStyle name="差 2 2 4 12" xfId="5102"/>
    <cellStyle name="差 2 2 4 13" xfId="5103"/>
    <cellStyle name="差 2 2 4 2" xfId="5104"/>
    <cellStyle name="链接单元格 3 4 4" xfId="5105"/>
    <cellStyle name="差 2 2 8" xfId="5106"/>
    <cellStyle name="差 2 2_2015.1.3县级预算表" xfId="5107"/>
    <cellStyle name="差 2 3 13" xfId="5108"/>
    <cellStyle name="计算 4 4 3 10" xfId="5109"/>
    <cellStyle name="差 2 3 14" xfId="5110"/>
    <cellStyle name="计算 4 4 3 11" xfId="5111"/>
    <cellStyle name="差 2 3 15" xfId="5112"/>
    <cellStyle name="警告文本 5 3 8" xfId="5113"/>
    <cellStyle name="差 2 3 2 2" xfId="5114"/>
    <cellStyle name="警告文本 5 3 9" xfId="5115"/>
    <cellStyle name="差 2 3 2 3" xfId="5116"/>
    <cellStyle name="差 2 3 2 4" xfId="5117"/>
    <cellStyle name="差 4 6 11" xfId="5118"/>
    <cellStyle name="差 2 3 3" xfId="5119"/>
    <cellStyle name="警告文本 2 4 6" xfId="5120"/>
    <cellStyle name="差 2 3 3 10" xfId="5121"/>
    <cellStyle name="警告文本 2 4 7" xfId="5122"/>
    <cellStyle name="差 2 3 3 11" xfId="5123"/>
    <cellStyle name="警告文本 2 4 8" xfId="5124"/>
    <cellStyle name="差 2 3 3 12" xfId="5125"/>
    <cellStyle name="警告文本 2 4 9" xfId="5126"/>
    <cellStyle name="差 2 3 3 13" xfId="5127"/>
    <cellStyle name="差 2 3_2016-2018年财政规划附表(2)" xfId="5128"/>
    <cellStyle name="差 2 4" xfId="5129"/>
    <cellStyle name="检查单元格 2 6 4" xfId="5130"/>
    <cellStyle name="差 2 4 14" xfId="5131"/>
    <cellStyle name="检查单元格 2 6 5" xfId="5132"/>
    <cellStyle name="差 2 4 15" xfId="5133"/>
    <cellStyle name="链接单元格 3 6 4" xfId="5134"/>
    <cellStyle name="差 2 4 8" xfId="5135"/>
    <cellStyle name="链接单元格 3 6 5" xfId="5136"/>
    <cellStyle name="差 2 4 9" xfId="5137"/>
    <cellStyle name="差 2 5" xfId="5138"/>
    <cellStyle name="差 2 5 3" xfId="5139"/>
    <cellStyle name="差 2 5 4" xfId="5140"/>
    <cellStyle name="差 2 5 5" xfId="5141"/>
    <cellStyle name="差 2 6" xfId="5142"/>
    <cellStyle name="差 2 6 10" xfId="5143"/>
    <cellStyle name="差 2 6 11" xfId="5144"/>
    <cellStyle name="差 2 6 12" xfId="5145"/>
    <cellStyle name="差 2 6 13" xfId="5146"/>
    <cellStyle name="差 2 6 2" xfId="5147"/>
    <cellStyle name="差 2 6 3" xfId="5148"/>
    <cellStyle name="差 2 6 4" xfId="5149"/>
    <cellStyle name="差 2 6 5" xfId="5150"/>
    <cellStyle name="差 2 6 6" xfId="5151"/>
    <cellStyle name="差 2 6 7" xfId="5152"/>
    <cellStyle name="差 2 6 8" xfId="5153"/>
    <cellStyle name="差 2 6 9" xfId="5154"/>
    <cellStyle name="差 2 7" xfId="5155"/>
    <cellStyle name="差 2 8" xfId="5156"/>
    <cellStyle name="差 2 9" xfId="5157"/>
    <cellStyle name="差 2_2015.1.3县级预算表" xfId="5158"/>
    <cellStyle name="差 3 10" xfId="5159"/>
    <cellStyle name="差 3 11" xfId="5160"/>
    <cellStyle name="差 3 12" xfId="5161"/>
    <cellStyle name="差 3 13" xfId="5162"/>
    <cellStyle name="差 3 14" xfId="5163"/>
    <cellStyle name="差 3 15" xfId="5164"/>
    <cellStyle name="差 3 16" xfId="5165"/>
    <cellStyle name="差 3 17" xfId="5166"/>
    <cellStyle name="常规 6 4 3 10" xfId="5167"/>
    <cellStyle name="差 3 18" xfId="5168"/>
    <cellStyle name="差 3 2" xfId="5169"/>
    <cellStyle name="常规 4 2 4 11" xfId="5170"/>
    <cellStyle name="差 3 2 10" xfId="5171"/>
    <cellStyle name="常规 4 2 4 12" xfId="5172"/>
    <cellStyle name="差 3 2 11" xfId="5173"/>
    <cellStyle name="常规 4 2 4 13" xfId="5174"/>
    <cellStyle name="差 3 2 12" xfId="5175"/>
    <cellStyle name="常规 4 2 4 14" xfId="5176"/>
    <cellStyle name="差 3 2 13" xfId="5177"/>
    <cellStyle name="常规 4 2 4 15" xfId="5178"/>
    <cellStyle name="差 3 2 14" xfId="5179"/>
    <cellStyle name="差 3 2 15" xfId="5180"/>
    <cellStyle name="差 3 2 16" xfId="5181"/>
    <cellStyle name="差 3 2 2" xfId="5182"/>
    <cellStyle name="差 3 2 2 10" xfId="5183"/>
    <cellStyle name="差 3 2 2 11" xfId="5184"/>
    <cellStyle name="差 3 2 2 12" xfId="5185"/>
    <cellStyle name="差 3 2 2 13" xfId="5186"/>
    <cellStyle name="差 3 2 2 14" xfId="5187"/>
    <cellStyle name="差 3 2 2 15" xfId="5188"/>
    <cellStyle name="输入 2 3 2 4" xfId="5189"/>
    <cellStyle name="差 3 2 2 2" xfId="5190"/>
    <cellStyle name="差 3 2 2 2 5" xfId="5191"/>
    <cellStyle name="输入 2 3 2 5" xfId="5192"/>
    <cellStyle name="差 3 2 2 3" xfId="5193"/>
    <cellStyle name="差 3 2 2 3 10" xfId="5194"/>
    <cellStyle name="差 3 2 2 3 11" xfId="5195"/>
    <cellStyle name="差 3 2 2 3 12" xfId="5196"/>
    <cellStyle name="差 3 2 2 3 13" xfId="5197"/>
    <cellStyle name="差 3 2 2 3 2" xfId="5198"/>
    <cellStyle name="差 3 2 2 3 3" xfId="5199"/>
    <cellStyle name="差 3 2 2 3 4" xfId="5200"/>
    <cellStyle name="差 3 2 2 3 5" xfId="5201"/>
    <cellStyle name="差 3 2 2 3 6" xfId="5202"/>
    <cellStyle name="差 3 2 2 3 7" xfId="5203"/>
    <cellStyle name="差 3 2 2 3 8" xfId="5204"/>
    <cellStyle name="差 3 2 2 3 9" xfId="5205"/>
    <cellStyle name="差 3 2 2 4" xfId="5206"/>
    <cellStyle name="差 3 2 2 5" xfId="5207"/>
    <cellStyle name="差 3 2 2 7" xfId="5208"/>
    <cellStyle name="差 3 2 2 8" xfId="5209"/>
    <cellStyle name="差 3 2 2 9" xfId="5210"/>
    <cellStyle name="差 3 2 3" xfId="5211"/>
    <cellStyle name="输入 2 3 3 4" xfId="5212"/>
    <cellStyle name="常规 4 2 4 3 7" xfId="5213"/>
    <cellStyle name="差 3 2 3 2" xfId="5214"/>
    <cellStyle name="输入 2 3 3 5" xfId="5215"/>
    <cellStyle name="常规 4 2 4 3 8" xfId="5216"/>
    <cellStyle name="差 3 2 3 3" xfId="5217"/>
    <cellStyle name="输入 2 3 3 6" xfId="5218"/>
    <cellStyle name="常规 4 2 4 3 9" xfId="5219"/>
    <cellStyle name="差 3 2 3 4" xfId="5220"/>
    <cellStyle name="输入 2 3 3 7" xfId="5221"/>
    <cellStyle name="差 3 2 3 5" xfId="5222"/>
    <cellStyle name="差 3 6 9" xfId="5223"/>
    <cellStyle name="差 3 2 4 10" xfId="5224"/>
    <cellStyle name="差 3 2 4 11" xfId="5225"/>
    <cellStyle name="差 3 2 4 12" xfId="5226"/>
    <cellStyle name="差 3 2 4 13" xfId="5227"/>
    <cellStyle name="差 3 2 4 2" xfId="5228"/>
    <cellStyle name="差 3 2 4 3" xfId="5229"/>
    <cellStyle name="差 3 2 4 4" xfId="5230"/>
    <cellStyle name="差 3 2 4 5" xfId="5231"/>
    <cellStyle name="差 3 2 4 6" xfId="5232"/>
    <cellStyle name="差 3 2 4 7" xfId="5233"/>
    <cellStyle name="差 3 2 4 8" xfId="5234"/>
    <cellStyle name="差 3 2 4 9" xfId="5235"/>
    <cellStyle name="链接单元格 4 4 4" xfId="5236"/>
    <cellStyle name="差 3 2 8" xfId="5237"/>
    <cellStyle name="链接单元格 4 4 5" xfId="5238"/>
    <cellStyle name="差 3 2 9" xfId="5239"/>
    <cellStyle name="差 3 3" xfId="5240"/>
    <cellStyle name="计算 3 2 2 3 3" xfId="5241"/>
    <cellStyle name="差 3 3 10" xfId="5242"/>
    <cellStyle name="计算 3 2 2 3 4" xfId="5243"/>
    <cellStyle name="差 3 3 11" xfId="5244"/>
    <cellStyle name="计算 3 2 2 3 5" xfId="5245"/>
    <cellStyle name="差 3 3 12" xfId="5246"/>
    <cellStyle name="计算 3 2 2 3 6" xfId="5247"/>
    <cellStyle name="差 3 3 13" xfId="5248"/>
    <cellStyle name="计算 3 2 2 3 7" xfId="5249"/>
    <cellStyle name="差 3 3 14" xfId="5250"/>
    <cellStyle name="计算 3 2 2 3 8" xfId="5251"/>
    <cellStyle name="差 3 3 15" xfId="5252"/>
    <cellStyle name="差 3 3 2" xfId="5253"/>
    <cellStyle name="输入 2 4 2 4" xfId="5254"/>
    <cellStyle name="差 3 3 2 2" xfId="5255"/>
    <cellStyle name="输入 2 4 2 5" xfId="5256"/>
    <cellStyle name="差 3 3 2 3" xfId="5257"/>
    <cellStyle name="差 3 3 2 4" xfId="5258"/>
    <cellStyle name="差 3 3 2 5" xfId="5259"/>
    <cellStyle name="差 3 3 3" xfId="5260"/>
    <cellStyle name="差 3 3 3 10" xfId="5261"/>
    <cellStyle name="差 3 3 3 11" xfId="5262"/>
    <cellStyle name="差 3 3 3 12" xfId="5263"/>
    <cellStyle name="差 3 3 3 13" xfId="5264"/>
    <cellStyle name="输入 2 4 3 4" xfId="5265"/>
    <cellStyle name="差 3 3 3 2" xfId="5266"/>
    <cellStyle name="输入 2 4 3 5" xfId="5267"/>
    <cellStyle name="差 3 3 3 3" xfId="5268"/>
    <cellStyle name="输入 2 4 3 6" xfId="5269"/>
    <cellStyle name="差 3 3 3 4" xfId="5270"/>
    <cellStyle name="输入 2 4 3 7" xfId="5271"/>
    <cellStyle name="差 3 3 3 5" xfId="5272"/>
    <cellStyle name="输入 2 4 3 8" xfId="5273"/>
    <cellStyle name="差 3 3 3 6" xfId="5274"/>
    <cellStyle name="输入 2 4 3 9" xfId="5275"/>
    <cellStyle name="差 3 3 3 7" xfId="5276"/>
    <cellStyle name="差 3 3 3 8" xfId="5277"/>
    <cellStyle name="差 3 3 3 9" xfId="5278"/>
    <cellStyle name="差 3 3_2016-2018年财政规划附表(2)" xfId="5279"/>
    <cellStyle name="差 3 4" xfId="5280"/>
    <cellStyle name="常规 4 2 6 11" xfId="5281"/>
    <cellStyle name="差 3 4 10" xfId="5282"/>
    <cellStyle name="常规 4 2 6 12" xfId="5283"/>
    <cellStyle name="差 3 4 11" xfId="5284"/>
    <cellStyle name="常规 4 2 6 13" xfId="5285"/>
    <cellStyle name="差 3 4 12" xfId="5286"/>
    <cellStyle name="差 3 4 13" xfId="5287"/>
    <cellStyle name="常规 2 3 5 2 2" xfId="5288"/>
    <cellStyle name="差 3 4 14" xfId="5289"/>
    <cellStyle name="常规 2 3 5 2 3" xfId="5290"/>
    <cellStyle name="差 3 4 15" xfId="5291"/>
    <cellStyle name="差 3 4 2" xfId="5292"/>
    <cellStyle name="差 3 4 2 3" xfId="5293"/>
    <cellStyle name="差 3 4 2 4" xfId="5294"/>
    <cellStyle name="差 3 4 2 5" xfId="5295"/>
    <cellStyle name="差 3 4 3" xfId="5296"/>
    <cellStyle name="差 3 4 3 10" xfId="5297"/>
    <cellStyle name="差 3 4 3 11" xfId="5298"/>
    <cellStyle name="差 3 4 3 12" xfId="5299"/>
    <cellStyle name="差 3 4 3 13" xfId="5300"/>
    <cellStyle name="差 3 4 3 2" xfId="5301"/>
    <cellStyle name="差 3 4 3 3" xfId="5302"/>
    <cellStyle name="差 3 4 3 4" xfId="5303"/>
    <cellStyle name="差 3 4 3 5" xfId="5304"/>
    <cellStyle name="差 3 4 3 6" xfId="5305"/>
    <cellStyle name="差 3 4 3 7" xfId="5306"/>
    <cellStyle name="差 3 4 3 8" xfId="5307"/>
    <cellStyle name="差 3 4 3 9" xfId="5308"/>
    <cellStyle name="差 3 4 4" xfId="5309"/>
    <cellStyle name="差 3 4 5" xfId="5310"/>
    <cellStyle name="链接单元格 4 6 2" xfId="5311"/>
    <cellStyle name="差 3 4 6" xfId="5312"/>
    <cellStyle name="链接单元格 4 6 3" xfId="5313"/>
    <cellStyle name="差 3 4 7" xfId="5314"/>
    <cellStyle name="链接单元格 4 6 4" xfId="5315"/>
    <cellStyle name="差 3 4 8" xfId="5316"/>
    <cellStyle name="链接单元格 4 6 5" xfId="5317"/>
    <cellStyle name="差 3 4 9" xfId="5318"/>
    <cellStyle name="解释性文本 3 2 2 14" xfId="5319"/>
    <cellStyle name="差 3 4_2016-2018年财政规划附表(2)" xfId="5320"/>
    <cellStyle name="差 3 5" xfId="5321"/>
    <cellStyle name="差 3 5 2" xfId="5322"/>
    <cellStyle name="差 3 5 3" xfId="5323"/>
    <cellStyle name="差 3 5 4" xfId="5324"/>
    <cellStyle name="差 3 5 5" xfId="5325"/>
    <cellStyle name="差 3 6" xfId="5326"/>
    <cellStyle name="差 3 6 10" xfId="5327"/>
    <cellStyle name="差 3 6 11" xfId="5328"/>
    <cellStyle name="差 3 6 12" xfId="5329"/>
    <cellStyle name="差 3 6 13" xfId="5330"/>
    <cellStyle name="差 3 6 2" xfId="5331"/>
    <cellStyle name="差 3 6 3" xfId="5332"/>
    <cellStyle name="差 3 6 4" xfId="5333"/>
    <cellStyle name="差 3 6 5" xfId="5334"/>
    <cellStyle name="差 3 6 6" xfId="5335"/>
    <cellStyle name="差 3 6 7" xfId="5336"/>
    <cellStyle name="差 3 6 8" xfId="5337"/>
    <cellStyle name="差 3 7" xfId="5338"/>
    <cellStyle name="差 3 8" xfId="5339"/>
    <cellStyle name="差 3 9" xfId="5340"/>
    <cellStyle name="常规 2 4 3 13" xfId="5341"/>
    <cellStyle name="差 3_2015.1.3县级预算表" xfId="5342"/>
    <cellStyle name="常规 7 2 3 7" xfId="5343"/>
    <cellStyle name="差 4 10" xfId="5344"/>
    <cellStyle name="常规 7 2 3 8" xfId="5345"/>
    <cellStyle name="差 4 11" xfId="5346"/>
    <cellStyle name="常规 7 2 3 9" xfId="5347"/>
    <cellStyle name="差 4 12" xfId="5348"/>
    <cellStyle name="差 4 13" xfId="5349"/>
    <cellStyle name="差 4 14" xfId="5350"/>
    <cellStyle name="差 4 15" xfId="5351"/>
    <cellStyle name="差 4 16" xfId="5352"/>
    <cellStyle name="差 4 17" xfId="5353"/>
    <cellStyle name="差 4 18" xfId="5354"/>
    <cellStyle name="差 4 2" xfId="5355"/>
    <cellStyle name="常规 4 3 4 11" xfId="5356"/>
    <cellStyle name="差 4 2 10" xfId="5357"/>
    <cellStyle name="常规 4 3 4 12" xfId="5358"/>
    <cellStyle name="差 4 2 11" xfId="5359"/>
    <cellStyle name="常规 4 3 4 13" xfId="5360"/>
    <cellStyle name="差 4 2 12" xfId="5361"/>
    <cellStyle name="常规 4 3 4 14" xfId="5362"/>
    <cellStyle name="差 4 2 13" xfId="5363"/>
    <cellStyle name="常规 4 3 4 15" xfId="5364"/>
    <cellStyle name="差 4 2 14" xfId="5365"/>
    <cellStyle name="差 4 2 15" xfId="5366"/>
    <cellStyle name="差 4 2 16" xfId="5367"/>
    <cellStyle name="差 4 2 2" xfId="5368"/>
    <cellStyle name="差 4 2 2 10" xfId="5369"/>
    <cellStyle name="差 4 2 2 11" xfId="5370"/>
    <cellStyle name="差 4 2 2 12" xfId="5371"/>
    <cellStyle name="差 4 2 2 13" xfId="5372"/>
    <cellStyle name="差 4 2 2 14" xfId="5373"/>
    <cellStyle name="差 4 2 2 15" xfId="5374"/>
    <cellStyle name="输入 3 3 2 4" xfId="5375"/>
    <cellStyle name="常规 2 2 3 5 13" xfId="5376"/>
    <cellStyle name="差 4 2 2 2" xfId="5377"/>
    <cellStyle name="链接单元格 3 2 11" xfId="5378"/>
    <cellStyle name="警告文本 5 5 9" xfId="5379"/>
    <cellStyle name="差 4 2 2 2 2" xfId="5380"/>
    <cellStyle name="输入 3 3 2 5" xfId="5381"/>
    <cellStyle name="差 4 2 2 3" xfId="5382"/>
    <cellStyle name="差 4 2 2 3 10" xfId="5383"/>
    <cellStyle name="差 4 2 2 3 11" xfId="5384"/>
    <cellStyle name="差 4 2 2 3 12" xfId="5385"/>
    <cellStyle name="差 4 2 2 3 13" xfId="5386"/>
    <cellStyle name="差 4 2 2 3 2" xfId="5387"/>
    <cellStyle name="差 4 2 2 3 3" xfId="5388"/>
    <cellStyle name="差 4 2 2 3 4" xfId="5389"/>
    <cellStyle name="差 4 2 2 3 5" xfId="5390"/>
    <cellStyle name="差 4 2 2 3 6" xfId="5391"/>
    <cellStyle name="差 4 2 2 3 7" xfId="5392"/>
    <cellStyle name="差 4 2 2 3 8" xfId="5393"/>
    <cellStyle name="差 4 2 2 3 9" xfId="5394"/>
    <cellStyle name="差 4 2 2 4" xfId="5395"/>
    <cellStyle name="差 4 2 2 5" xfId="5396"/>
    <cellStyle name="差 4 2 2 6" xfId="5397"/>
    <cellStyle name="差 4 2 2 7" xfId="5398"/>
    <cellStyle name="差 4 2 2 8" xfId="5399"/>
    <cellStyle name="差 4 2 2 9" xfId="5400"/>
    <cellStyle name="差 4 2 2_2016-2018年财政规划附表(2)" xfId="5401"/>
    <cellStyle name="差 4 2 3" xfId="5402"/>
    <cellStyle name="输入 3 3 3 4" xfId="5403"/>
    <cellStyle name="常规 4 3 4 3 7" xfId="5404"/>
    <cellStyle name="差 4 2 3 2" xfId="5405"/>
    <cellStyle name="输入 3 3 3 5" xfId="5406"/>
    <cellStyle name="常规 4 3 4 3 8" xfId="5407"/>
    <cellStyle name="常规 2 3 2 2 4 10" xfId="5408"/>
    <cellStyle name="差 4 2 3 3" xfId="5409"/>
    <cellStyle name="输入 3 3 3 6" xfId="5410"/>
    <cellStyle name="常规 4 3 4 3 9" xfId="5411"/>
    <cellStyle name="常规 2 3 2 2 4 11" xfId="5412"/>
    <cellStyle name="差 4 2 3 4" xfId="5413"/>
    <cellStyle name="输入 3 3 3 7" xfId="5414"/>
    <cellStyle name="常规 2 3 2 2 4 12" xfId="5415"/>
    <cellStyle name="差 4 2 3 5" xfId="5416"/>
    <cellStyle name="差 4 2 4 10" xfId="5417"/>
    <cellStyle name="差 4 2 4 11" xfId="5418"/>
    <cellStyle name="差 4 2 4 12" xfId="5419"/>
    <cellStyle name="差 4 2 4 13" xfId="5420"/>
    <cellStyle name="差 4 2 4 2" xfId="5421"/>
    <cellStyle name="差 4 2 4 3" xfId="5422"/>
    <cellStyle name="输出 7 2 2" xfId="5423"/>
    <cellStyle name="差 4 2 4 4" xfId="5424"/>
    <cellStyle name="输出 7 2 3" xfId="5425"/>
    <cellStyle name="差 4 2 4 5" xfId="5426"/>
    <cellStyle name="输出 7 2 4" xfId="5427"/>
    <cellStyle name="差 4 2 4 6" xfId="5428"/>
    <cellStyle name="输出 7 2 5" xfId="5429"/>
    <cellStyle name="差 4 2 4 7" xfId="5430"/>
    <cellStyle name="差 4 2 4 8" xfId="5431"/>
    <cellStyle name="差 4 2 4 9" xfId="5432"/>
    <cellStyle name="差 4 2_2015.1.3县级预算表" xfId="5433"/>
    <cellStyle name="差 4 3" xfId="5434"/>
    <cellStyle name="差 4 3 10" xfId="5435"/>
    <cellStyle name="差 4 3 11" xfId="5436"/>
    <cellStyle name="差 4 3 12" xfId="5437"/>
    <cellStyle name="差 4 3 13" xfId="5438"/>
    <cellStyle name="差 4 3 14" xfId="5439"/>
    <cellStyle name="链接单元格 4 2 2 2 2" xfId="5440"/>
    <cellStyle name="差 4 3 15" xfId="5441"/>
    <cellStyle name="常规 7 2 3 12" xfId="5442"/>
    <cellStyle name="差 4 3 2" xfId="5443"/>
    <cellStyle name="输入 3 4 2 4" xfId="5444"/>
    <cellStyle name="差 4 3 2 2" xfId="5445"/>
    <cellStyle name="输入 3 4 2 5" xfId="5446"/>
    <cellStyle name="差 4 3 2 3" xfId="5447"/>
    <cellStyle name="差 4 3 2 4" xfId="5448"/>
    <cellStyle name="差 4 3 2 5" xfId="5449"/>
    <cellStyle name="常规 7 2 3 13" xfId="5450"/>
    <cellStyle name="差 4 3 3" xfId="5451"/>
    <cellStyle name="差 4 3 3 10" xfId="5452"/>
    <cellStyle name="差 4 3 3 11" xfId="5453"/>
    <cellStyle name="差 4 3 3 12" xfId="5454"/>
    <cellStyle name="差 4 3 3 13" xfId="5455"/>
    <cellStyle name="输入 3 4 3 4" xfId="5456"/>
    <cellStyle name="差 4 3 3 2" xfId="5457"/>
    <cellStyle name="输入 3 4 3 5" xfId="5458"/>
    <cellStyle name="差 4 3 3 3" xfId="5459"/>
    <cellStyle name="输入 3 4 3 6" xfId="5460"/>
    <cellStyle name="差 4 3 3 4" xfId="5461"/>
    <cellStyle name="输入 3 4 3 7" xfId="5462"/>
    <cellStyle name="差 4 3 3 5" xfId="5463"/>
    <cellStyle name="输入 3 4 3 8" xfId="5464"/>
    <cellStyle name="差 4 3 3 6" xfId="5465"/>
    <cellStyle name="输入 3 4 3 9" xfId="5466"/>
    <cellStyle name="差 4 3 3 7" xfId="5467"/>
    <cellStyle name="差 4 3 3 8" xfId="5468"/>
    <cellStyle name="差 4 3 3 9" xfId="5469"/>
    <cellStyle name="差 4 3 4" xfId="5470"/>
    <cellStyle name="差 4 3 5" xfId="5471"/>
    <cellStyle name="链接单元格 5 5 2" xfId="5472"/>
    <cellStyle name="差 4 3 6" xfId="5473"/>
    <cellStyle name="链接单元格 5 5 3" xfId="5474"/>
    <cellStyle name="差 4 3 7" xfId="5475"/>
    <cellStyle name="链接单元格 5 5 4" xfId="5476"/>
    <cellStyle name="差 4 3 8" xfId="5477"/>
    <cellStyle name="链接单元格 5 5 5" xfId="5478"/>
    <cellStyle name="差 4 3 9" xfId="5479"/>
    <cellStyle name="差 4 4" xfId="5480"/>
    <cellStyle name="注释 3 2 2 2" xfId="5481"/>
    <cellStyle name="常规 4 3 6 11" xfId="5482"/>
    <cellStyle name="差 4 4 10" xfId="5483"/>
    <cellStyle name="注释 3 2 2 3" xfId="5484"/>
    <cellStyle name="常规 4 3 6 12" xfId="5485"/>
    <cellStyle name="差 4 4 11" xfId="5486"/>
    <cellStyle name="注释 3 2 2 4" xfId="5487"/>
    <cellStyle name="常规 4 3 6 13" xfId="5488"/>
    <cellStyle name="差 4 4 12" xfId="5489"/>
    <cellStyle name="注释 3 2 2 5" xfId="5490"/>
    <cellStyle name="差 4 4 13" xfId="5491"/>
    <cellStyle name="注释 3 2 2 6" xfId="5492"/>
    <cellStyle name="差 4 4 14" xfId="5493"/>
    <cellStyle name="注释 3 2 2 7" xfId="5494"/>
    <cellStyle name="差 4 4 15" xfId="5495"/>
    <cellStyle name="差 4 4 2" xfId="5496"/>
    <cellStyle name="差 4 4 2 2" xfId="5497"/>
    <cellStyle name="差 4 4 2 3" xfId="5498"/>
    <cellStyle name="差 4 4 2 4" xfId="5499"/>
    <cellStyle name="差 4 4 2 5" xfId="5500"/>
    <cellStyle name="差 4 4 3 11" xfId="5501"/>
    <cellStyle name="差 4 4 3 12" xfId="5502"/>
    <cellStyle name="差 4 4 3 13" xfId="5503"/>
    <cellStyle name="差 4 4 3 2" xfId="5504"/>
    <cellStyle name="差 4 4 3 3" xfId="5505"/>
    <cellStyle name="差 4 4 7" xfId="5506"/>
    <cellStyle name="差 4 4 8" xfId="5507"/>
    <cellStyle name="检查单元格 3 3 3 10" xfId="5508"/>
    <cellStyle name="差 4 4 9" xfId="5509"/>
    <cellStyle name="检查单元格 3 6 2" xfId="5510"/>
    <cellStyle name="差 4 4_2016-2018年财政规划附表(2)" xfId="5511"/>
    <cellStyle name="差 4 5" xfId="5512"/>
    <cellStyle name="差 4 5 2" xfId="5513"/>
    <cellStyle name="差 4 5 3" xfId="5514"/>
    <cellStyle name="差 4 5 4" xfId="5515"/>
    <cellStyle name="差 4 5 5" xfId="5516"/>
    <cellStyle name="差 4 6" xfId="5517"/>
    <cellStyle name="差 4 6 2" xfId="5518"/>
    <cellStyle name="差 4 6 3" xfId="5519"/>
    <cellStyle name="差 4 6 4" xfId="5520"/>
    <cellStyle name="检查单元格 2 2" xfId="5521"/>
    <cellStyle name="差 4 6 5" xfId="5522"/>
    <cellStyle name="检查单元格 2 3" xfId="5523"/>
    <cellStyle name="差 4 6 6" xfId="5524"/>
    <cellStyle name="检查单元格 2 4" xfId="5525"/>
    <cellStyle name="差 4 6 7" xfId="5526"/>
    <cellStyle name="检查单元格 2 5" xfId="5527"/>
    <cellStyle name="差 4 6 8" xfId="5528"/>
    <cellStyle name="检查单元格 2 6" xfId="5529"/>
    <cellStyle name="差 4 6 9" xfId="5530"/>
    <cellStyle name="差 4 7" xfId="5531"/>
    <cellStyle name="差 4 8" xfId="5532"/>
    <cellStyle name="差 4 9" xfId="5533"/>
    <cellStyle name="差 4_2015.1.3县级预算表" xfId="5534"/>
    <cellStyle name="差 5 10" xfId="5535"/>
    <cellStyle name="差 5 11" xfId="5536"/>
    <cellStyle name="差 5 12" xfId="5537"/>
    <cellStyle name="差 5 13" xfId="5538"/>
    <cellStyle name="差 5 14" xfId="5539"/>
    <cellStyle name="差 5 15" xfId="5540"/>
    <cellStyle name="差 5 16" xfId="5541"/>
    <cellStyle name="差 5 17" xfId="5542"/>
    <cellStyle name="差 5 2" xfId="5543"/>
    <cellStyle name="差 5 2 10" xfId="5544"/>
    <cellStyle name="差 5 2 11" xfId="5545"/>
    <cellStyle name="差 5 2 12" xfId="5546"/>
    <cellStyle name="差 5 2 13" xfId="5547"/>
    <cellStyle name="差 5 2 14" xfId="5548"/>
    <cellStyle name="差 5 2 15" xfId="5549"/>
    <cellStyle name="差 5 2 2" xfId="5550"/>
    <cellStyle name="差 5 2 2 5" xfId="5551"/>
    <cellStyle name="差 5 2 3" xfId="5552"/>
    <cellStyle name="警告文本 5 4 5" xfId="5553"/>
    <cellStyle name="差 5 2 3 10" xfId="5554"/>
    <cellStyle name="差 5 2 3 11" xfId="5555"/>
    <cellStyle name="差 5 2 3 12" xfId="5556"/>
    <cellStyle name="输入 4 3 3 4" xfId="5557"/>
    <cellStyle name="警告文本 5 11" xfId="5558"/>
    <cellStyle name="汇总 7 2 3" xfId="5559"/>
    <cellStyle name="差 5 2 3 2" xfId="5560"/>
    <cellStyle name="输入 4 3 3 5" xfId="5561"/>
    <cellStyle name="警告文本 5 12" xfId="5562"/>
    <cellStyle name="汇总 7 2 4" xfId="5563"/>
    <cellStyle name="差 5 2 3 3" xfId="5564"/>
    <cellStyle name="输入 4 3 3 6" xfId="5565"/>
    <cellStyle name="警告文本 5 13" xfId="5566"/>
    <cellStyle name="汇总 7 2 5" xfId="5567"/>
    <cellStyle name="差 5 2 3 4" xfId="5568"/>
    <cellStyle name="输入 4 3 3 7" xfId="5569"/>
    <cellStyle name="警告文本 5 14" xfId="5570"/>
    <cellStyle name="差 5 2 3 5" xfId="5571"/>
    <cellStyle name="输入 4 3 3 8" xfId="5572"/>
    <cellStyle name="警告文本 5 15" xfId="5573"/>
    <cellStyle name="差 5 2 3 6" xfId="5574"/>
    <cellStyle name="输入 4 3 3 9" xfId="5575"/>
    <cellStyle name="警告文本 5 16" xfId="5576"/>
    <cellStyle name="差 5 2 3 7" xfId="5577"/>
    <cellStyle name="差 5 3" xfId="5578"/>
    <cellStyle name="差 5 3 10" xfId="5579"/>
    <cellStyle name="差 5 3 11" xfId="5580"/>
    <cellStyle name="差 5 3 12" xfId="5581"/>
    <cellStyle name="差 5 3 13" xfId="5582"/>
    <cellStyle name="差 5 3 14" xfId="5583"/>
    <cellStyle name="差 5 3 15" xfId="5584"/>
    <cellStyle name="输入 4 4 2 4" xfId="5585"/>
    <cellStyle name="差 5 3 2 2" xfId="5586"/>
    <cellStyle name="输入 4 4 2 5" xfId="5587"/>
    <cellStyle name="差 5 3 2 3" xfId="5588"/>
    <cellStyle name="差 5 3 2 4" xfId="5589"/>
    <cellStyle name="差 5 3 2 5" xfId="5590"/>
    <cellStyle name="差 5 3 3 10" xfId="5591"/>
    <cellStyle name="差 5 3 3 11" xfId="5592"/>
    <cellStyle name="差 5 3 3 12" xfId="5593"/>
    <cellStyle name="差 5 3 3 13" xfId="5594"/>
    <cellStyle name="输入 4 4 3 4" xfId="5595"/>
    <cellStyle name="差 5 3 3 2" xfId="5596"/>
    <cellStyle name="输入 4 4 3 5" xfId="5597"/>
    <cellStyle name="差 5 3 3 3" xfId="5598"/>
    <cellStyle name="输入 4 4 3 6" xfId="5599"/>
    <cellStyle name="差 5 3 3 4" xfId="5600"/>
    <cellStyle name="输入 4 4 3 7" xfId="5601"/>
    <cellStyle name="差 5 3 3 5" xfId="5602"/>
    <cellStyle name="输入 4 4 3 8" xfId="5603"/>
    <cellStyle name="差 5 3 3 6" xfId="5604"/>
    <cellStyle name="输入 4 4 3 9" xfId="5605"/>
    <cellStyle name="差 5 3 3 7" xfId="5606"/>
    <cellStyle name="差 5 3 6" xfId="5607"/>
    <cellStyle name="差 5 3 7" xfId="5608"/>
    <cellStyle name="差 5 3 8" xfId="5609"/>
    <cellStyle name="差 5 3 9" xfId="5610"/>
    <cellStyle name="链接单元格 5 3 14" xfId="5611"/>
    <cellStyle name="差 5 3_2016-2018年财政规划附表(2)" xfId="5612"/>
    <cellStyle name="差 5 4" xfId="5613"/>
    <cellStyle name="差 5 4 2" xfId="5614"/>
    <cellStyle name="差 5 4 3" xfId="5615"/>
    <cellStyle name="差 5 4 4" xfId="5616"/>
    <cellStyle name="差 5 4 5" xfId="5617"/>
    <cellStyle name="差 5 5" xfId="5618"/>
    <cellStyle name="差 5 5 2" xfId="5619"/>
    <cellStyle name="差 5 5 3" xfId="5620"/>
    <cellStyle name="差 5 5 4" xfId="5621"/>
    <cellStyle name="差 5 5 5" xfId="5622"/>
    <cellStyle name="差 5 5 6" xfId="5623"/>
    <cellStyle name="差 5 5 7" xfId="5624"/>
    <cellStyle name="差 5 5 8" xfId="5625"/>
    <cellStyle name="差 5 5 9" xfId="5626"/>
    <cellStyle name="差 5 6" xfId="5627"/>
    <cellStyle name="差 5 7" xfId="5628"/>
    <cellStyle name="计算 4 2 4 10" xfId="5629"/>
    <cellStyle name="差 5 8" xfId="5630"/>
    <cellStyle name="计算 4 2 4 11" xfId="5631"/>
    <cellStyle name="差 5 9" xfId="5632"/>
    <cellStyle name="差 5_2015.1.3县级预算表" xfId="5633"/>
    <cellStyle name="差 6 10" xfId="5634"/>
    <cellStyle name="检查单元格 5 2 2" xfId="5635"/>
    <cellStyle name="差 6 11" xfId="5636"/>
    <cellStyle name="检查单元格 5 2 3" xfId="5637"/>
    <cellStyle name="差 6 12" xfId="5638"/>
    <cellStyle name="检查单元格 5 2 4" xfId="5639"/>
    <cellStyle name="差 6 13" xfId="5640"/>
    <cellStyle name="检查单元格 5 2 5" xfId="5641"/>
    <cellStyle name="差 6 14" xfId="5642"/>
    <cellStyle name="检查单元格 5 2 6" xfId="5643"/>
    <cellStyle name="好 3 4 2" xfId="5644"/>
    <cellStyle name="差 6 15" xfId="5645"/>
    <cellStyle name="差 6 2" xfId="5646"/>
    <cellStyle name="差 6 2 5" xfId="5647"/>
    <cellStyle name="差 6 3" xfId="5648"/>
    <cellStyle name="输入 4 2 4 4" xfId="5649"/>
    <cellStyle name="汇总 6 3 3" xfId="5650"/>
    <cellStyle name="差 6 3 12" xfId="5651"/>
    <cellStyle name="输入 4 2 4 5" xfId="5652"/>
    <cellStyle name="汇总 6 3 4" xfId="5653"/>
    <cellStyle name="差 6 3 13" xfId="5654"/>
    <cellStyle name="差 6 3 2" xfId="5655"/>
    <cellStyle name="差 6 3 3" xfId="5656"/>
    <cellStyle name="差 6 3 4" xfId="5657"/>
    <cellStyle name="差 6 3 5" xfId="5658"/>
    <cellStyle name="差 6 3 6" xfId="5659"/>
    <cellStyle name="差 6 3 7" xfId="5660"/>
    <cellStyle name="差 6 3 8" xfId="5661"/>
    <cellStyle name="差 6 3 9" xfId="5662"/>
    <cellStyle name="差 6 8" xfId="5663"/>
    <cellStyle name="差 6 9" xfId="5664"/>
    <cellStyle name="差 6_2016-2018年财政规划附表(2)" xfId="5665"/>
    <cellStyle name="差 7" xfId="5666"/>
    <cellStyle name="差 7 10" xfId="5667"/>
    <cellStyle name="差 7 11" xfId="5668"/>
    <cellStyle name="差 7 12" xfId="5669"/>
    <cellStyle name="常规 2 3 3 3 2" xfId="5670"/>
    <cellStyle name="差 7 13" xfId="5671"/>
    <cellStyle name="常规 2 3 3 3 3" xfId="5672"/>
    <cellStyle name="差 7 14" xfId="5673"/>
    <cellStyle name="常规 2 3 3 3 4" xfId="5674"/>
    <cellStyle name="差 7 15" xfId="5675"/>
    <cellStyle name="差 7 2" xfId="5676"/>
    <cellStyle name="差 7 2 2" xfId="5677"/>
    <cellStyle name="差 7 2 3" xfId="5678"/>
    <cellStyle name="差 7 2 4" xfId="5679"/>
    <cellStyle name="差 7 2 5" xfId="5680"/>
    <cellStyle name="差 7 3 12" xfId="5681"/>
    <cellStyle name="差 7 3 13" xfId="5682"/>
    <cellStyle name="差 7 3 2" xfId="5683"/>
    <cellStyle name="差 7 3 3" xfId="5684"/>
    <cellStyle name="差 7 3 4" xfId="5685"/>
    <cellStyle name="差 7 3 5" xfId="5686"/>
    <cellStyle name="差 7 3 6" xfId="5687"/>
    <cellStyle name="差 7 3 7" xfId="5688"/>
    <cellStyle name="差 7 3 8" xfId="5689"/>
    <cellStyle name="差 7 3 9" xfId="5690"/>
    <cellStyle name="差 7_2016-2018年财政规划附表(2)" xfId="5691"/>
    <cellStyle name="差 8" xfId="5692"/>
    <cellStyle name="差 8 10" xfId="5693"/>
    <cellStyle name="差 8 11" xfId="5694"/>
    <cellStyle name="差 8 12" xfId="5695"/>
    <cellStyle name="差 8 13" xfId="5696"/>
    <cellStyle name="差 8 2" xfId="5697"/>
    <cellStyle name="常规 2 2 2 2 10" xfId="5698"/>
    <cellStyle name="差 8 3" xfId="5699"/>
    <cellStyle name="常规 2 2 2 2 11" xfId="5700"/>
    <cellStyle name="差 8 4" xfId="5701"/>
    <cellStyle name="常规 2 2 2 2 12" xfId="5702"/>
    <cellStyle name="差 8 5" xfId="5703"/>
    <cellStyle name="常规 2 2 2 2 13" xfId="5704"/>
    <cellStyle name="差 8 6" xfId="5705"/>
    <cellStyle name="常规 2 2 2 2 14" xfId="5706"/>
    <cellStyle name="差 8 7" xfId="5707"/>
    <cellStyle name="常规 2 2 2 2 15" xfId="5708"/>
    <cellStyle name="差 8 8" xfId="5709"/>
    <cellStyle name="常规 2 2 2 2 16" xfId="5710"/>
    <cellStyle name="差 8 9" xfId="5711"/>
    <cellStyle name="差 9" xfId="5712"/>
    <cellStyle name="常规 10" xfId="5713"/>
    <cellStyle name="常规 10 10" xfId="5714"/>
    <cellStyle name="常规 10 11" xfId="5715"/>
    <cellStyle name="常规 10 12" xfId="5716"/>
    <cellStyle name="常规 10 13" xfId="5717"/>
    <cellStyle name="常规 10 14" xfId="5718"/>
    <cellStyle name="常规 10 15" xfId="5719"/>
    <cellStyle name="常规 6 2 4 3" xfId="5720"/>
    <cellStyle name="常规 10 2" xfId="5721"/>
    <cellStyle name="常规 10 2 2" xfId="5722"/>
    <cellStyle name="常规 10 2 3" xfId="5723"/>
    <cellStyle name="常规 10 2 4" xfId="5724"/>
    <cellStyle name="常规 10 2 5" xfId="5725"/>
    <cellStyle name="常规 6 2 4 4" xfId="5726"/>
    <cellStyle name="常规 10 3" xfId="5727"/>
    <cellStyle name="检查单元格 3 2 4 7" xfId="5728"/>
    <cellStyle name="常规 10 3 10" xfId="5729"/>
    <cellStyle name="检查单元格 3 2 4 8" xfId="5730"/>
    <cellStyle name="常规 10 3 11" xfId="5731"/>
    <cellStyle name="检查单元格 3 2 4 9" xfId="5732"/>
    <cellStyle name="常规 10 3 12" xfId="5733"/>
    <cellStyle name="常规 10 3 13" xfId="5734"/>
    <cellStyle name="常规 10 3 2" xfId="5735"/>
    <cellStyle name="常规 10 3 3" xfId="5736"/>
    <cellStyle name="常规 10 3 4" xfId="5737"/>
    <cellStyle name="常规 10 3 5" xfId="5738"/>
    <cellStyle name="常规 10 3 6" xfId="5739"/>
    <cellStyle name="常规 10 3 7" xfId="5740"/>
    <cellStyle name="常规 10 3 8" xfId="5741"/>
    <cellStyle name="常规 10 3 9" xfId="5742"/>
    <cellStyle name="常规 6 2 4 5" xfId="5743"/>
    <cellStyle name="常规 10 4" xfId="5744"/>
    <cellStyle name="常规 6 2 4 6" xfId="5745"/>
    <cellStyle name="常规 10 5" xfId="5746"/>
    <cellStyle name="常规 6 2 4 7" xfId="5747"/>
    <cellStyle name="常规 10 6" xfId="5748"/>
    <cellStyle name="常规 6 2 4 8" xfId="5749"/>
    <cellStyle name="常规 10 7" xfId="5750"/>
    <cellStyle name="常规 6 2 4 9" xfId="5751"/>
    <cellStyle name="常规 10 8" xfId="5752"/>
    <cellStyle name="常规 10 9" xfId="5753"/>
    <cellStyle name="计算 4 2 2 3 8" xfId="5754"/>
    <cellStyle name="常规 10_2016-2018年财政规划附表(2)" xfId="5755"/>
    <cellStyle name="常规 11 10" xfId="5756"/>
    <cellStyle name="常规 11 11" xfId="5757"/>
    <cellStyle name="常规 11 2" xfId="5758"/>
    <cellStyle name="常规 11 3" xfId="5759"/>
    <cellStyle name="常规 11 4" xfId="5760"/>
    <cellStyle name="常规 11 5" xfId="5761"/>
    <cellStyle name="常规 11 6" xfId="5762"/>
    <cellStyle name="常规 11 7" xfId="5763"/>
    <cellStyle name="常规 11 8" xfId="5764"/>
    <cellStyle name="常规 11 9" xfId="5765"/>
    <cellStyle name="检查单元格 4 3 3 3" xfId="5766"/>
    <cellStyle name="常规 2" xfId="5767"/>
    <cellStyle name="常规 2 2 2 6 3" xfId="5768"/>
    <cellStyle name="常规 2 10" xfId="5769"/>
    <cellStyle name="常规 2 10 10" xfId="5770"/>
    <cellStyle name="常规 2 10 11" xfId="5771"/>
    <cellStyle name="常规 2 10 12" xfId="5772"/>
    <cellStyle name="常规 2 10 13" xfId="5773"/>
    <cellStyle name="输出 3 3 3 3" xfId="5774"/>
    <cellStyle name="常规 2 10 2" xfId="5775"/>
    <cellStyle name="输出 3 3 3 4" xfId="5776"/>
    <cellStyle name="常规 2 10 3" xfId="5777"/>
    <cellStyle name="输出 3 3 3 5" xfId="5778"/>
    <cellStyle name="常规 2 10 4" xfId="5779"/>
    <cellStyle name="常规 2 10 9" xfId="5780"/>
    <cellStyle name="常规 2 2 2 6 4" xfId="5781"/>
    <cellStyle name="常规 2 11" xfId="5782"/>
    <cellStyle name="常规 2 2 2 6 5" xfId="5783"/>
    <cellStyle name="常规 2 12" xfId="5784"/>
    <cellStyle name="计算 3 5 2" xfId="5785"/>
    <cellStyle name="常规 2 2 2 6 6" xfId="5786"/>
    <cellStyle name="常规 2 13" xfId="5787"/>
    <cellStyle name="计算 3 5 3" xfId="5788"/>
    <cellStyle name="常规 2 2 2 6 7" xfId="5789"/>
    <cellStyle name="常规 2 14" xfId="5790"/>
    <cellStyle name="常规 5 3 3 9" xfId="5791"/>
    <cellStyle name="常规 2 2" xfId="5792"/>
    <cellStyle name="常规 2 2 10" xfId="5793"/>
    <cellStyle name="输出 2 3 4" xfId="5794"/>
    <cellStyle name="常规 2 2 2" xfId="5795"/>
    <cellStyle name="常规 2 2 2 10" xfId="5796"/>
    <cellStyle name="常规 2 2 2 11" xfId="5797"/>
    <cellStyle name="常规 2 2 2 12" xfId="5798"/>
    <cellStyle name="常规 2 2 2 13" xfId="5799"/>
    <cellStyle name="常规 2 2 2 14" xfId="5800"/>
    <cellStyle name="常规 2 2 2 15" xfId="5801"/>
    <cellStyle name="常规 2 2 2 16" xfId="5802"/>
    <cellStyle name="解释性文本 7 3 10" xfId="5803"/>
    <cellStyle name="常规 2 2 2 17" xfId="5804"/>
    <cellStyle name="解释性文本 7 3 11" xfId="5805"/>
    <cellStyle name="常规 2 2 2 18" xfId="5806"/>
    <cellStyle name="常规 2 2 2 2" xfId="5807"/>
    <cellStyle name="常规 2 2 2 2 2" xfId="5808"/>
    <cellStyle name="常规 2 2 2 2 2 10" xfId="5809"/>
    <cellStyle name="常规 2 2 2 2 2 11" xfId="5810"/>
    <cellStyle name="常规 4 3 4_2016-2018年财政规划附表(2)" xfId="5811"/>
    <cellStyle name="常规 2 2 2 2 2 12" xfId="5812"/>
    <cellStyle name="常规 2 2 2 2 2 13" xfId="5813"/>
    <cellStyle name="常规 2 2 2 2 2 14" xfId="5814"/>
    <cellStyle name="解释性文本 3 4_2016-2018年财政规划附表(2)" xfId="5815"/>
    <cellStyle name="常规 2 2 2 2 2 15" xfId="5816"/>
    <cellStyle name="常规 2 2 2 2 2 2 2" xfId="5817"/>
    <cellStyle name="常规 2 2 2 2 2 2 3" xfId="5818"/>
    <cellStyle name="常规 2 2 2 2 2 2 4" xfId="5819"/>
    <cellStyle name="常规 2 2 2 2 2 2 5" xfId="5820"/>
    <cellStyle name="常规 2 2 2 2 2 3 10" xfId="5821"/>
    <cellStyle name="常规 2 2 2 2 2 3 11" xfId="5822"/>
    <cellStyle name="常规 2 2 2 2 2 3 12" xfId="5823"/>
    <cellStyle name="常规 2 2 2 2 2 3 13" xfId="5824"/>
    <cellStyle name="常规 2 2 2 2 2 3 2" xfId="5825"/>
    <cellStyle name="常规 2 2 2 2 2 3 3" xfId="5826"/>
    <cellStyle name="常规 2 2 2 2 2 3 4" xfId="5827"/>
    <cellStyle name="常规 2 2 2 2 2 3 5" xfId="5828"/>
    <cellStyle name="常规 2 2 2 2 2 3 6" xfId="5829"/>
    <cellStyle name="常规 2 2 2 2 2 3 7" xfId="5830"/>
    <cellStyle name="常规 2 2 2 2 2 3 8" xfId="5831"/>
    <cellStyle name="常规 2 2 2 2 2 3 9" xfId="5832"/>
    <cellStyle name="常规 2 2 2 2 2 6" xfId="5833"/>
    <cellStyle name="常规 2 2 2 2 2 7" xfId="5834"/>
    <cellStyle name="常规 2 2 2 2 2 8" xfId="5835"/>
    <cellStyle name="常规 2 2 2 2 2 9" xfId="5836"/>
    <cellStyle name="常规 4 3 2 4 12" xfId="5837"/>
    <cellStyle name="常规 2 2 2 2 2_2016-2018年财政规划附表(2)" xfId="5838"/>
    <cellStyle name="常规 2 2 2 2 3" xfId="5839"/>
    <cellStyle name="常规 2 2 2 2 3 2" xfId="5840"/>
    <cellStyle name="常规 2 2 2 2 3 3" xfId="5841"/>
    <cellStyle name="常规 2 2 2 2 3 4" xfId="5842"/>
    <cellStyle name="常规 2 2 2 2 3 5" xfId="5843"/>
    <cellStyle name="常规 2 2 2 2 4" xfId="5844"/>
    <cellStyle name="常规 2 2 2 2 4 2" xfId="5845"/>
    <cellStyle name="常规 2 2 2 2 4 3" xfId="5846"/>
    <cellStyle name="常规 2 2 2 2 4 4" xfId="5847"/>
    <cellStyle name="常规 2 2 2 2 4 5" xfId="5848"/>
    <cellStyle name="常规 2 2 2 2 4 6" xfId="5849"/>
    <cellStyle name="常规 2 2 2 2 4 7" xfId="5850"/>
    <cellStyle name="常规 2 2 2 2 4 8" xfId="5851"/>
    <cellStyle name="常规 2 2 2 2 4 9" xfId="5852"/>
    <cellStyle name="常规 2 2 2 2 5" xfId="5853"/>
    <cellStyle name="常规 2 2 2 2 6" xfId="5854"/>
    <cellStyle name="常规 2 2 2 2 7" xfId="5855"/>
    <cellStyle name="常规 2 3 2 2 2 3 2" xfId="5856"/>
    <cellStyle name="常规 2 2 2 2 8" xfId="5857"/>
    <cellStyle name="常规 2 3 2 2 2 3 3" xfId="5858"/>
    <cellStyle name="常规 2 2 2 2 9" xfId="5859"/>
    <cellStyle name="常规 2 2 2 2_2015.1.3县级预算表" xfId="5860"/>
    <cellStyle name="常规 2 2 2 3" xfId="5861"/>
    <cellStyle name="常规 2 2 2 3 10" xfId="5862"/>
    <cellStyle name="常规 2 2 2 3 11" xfId="5863"/>
    <cellStyle name="常规 2 2 2 3 12" xfId="5864"/>
    <cellStyle name="常规 2 2 2 3 13" xfId="5865"/>
    <cellStyle name="常规 2 2 2 3 14" xfId="5866"/>
    <cellStyle name="常规 2 2 2 3 15" xfId="5867"/>
    <cellStyle name="常规 2 2 2 3 2" xfId="5868"/>
    <cellStyle name="输入 4 4 3 11" xfId="5869"/>
    <cellStyle name="常规 2 2 2 3 2 2" xfId="5870"/>
    <cellStyle name="输入 4 4 3 12" xfId="5871"/>
    <cellStyle name="常规 2 2 2 3 2 3" xfId="5872"/>
    <cellStyle name="输入 4 4 3 13" xfId="5873"/>
    <cellStyle name="常规 2 2 2 3 2 4" xfId="5874"/>
    <cellStyle name="常规 2 2 2 3 2 5" xfId="5875"/>
    <cellStyle name="常规 2 2 2 3 3" xfId="5876"/>
    <cellStyle name="常规 2 2 2 3 3 10" xfId="5877"/>
    <cellStyle name="常规 2 2 2 3 3 11" xfId="5878"/>
    <cellStyle name="常规 2 2 2 3 3 12" xfId="5879"/>
    <cellStyle name="常规 2 2 2 3 3 13" xfId="5880"/>
    <cellStyle name="常规 2 2 2 3 3 2" xfId="5881"/>
    <cellStyle name="常规 2 2 2 3 3 3" xfId="5882"/>
    <cellStyle name="常规 2 2 2 3 3 4" xfId="5883"/>
    <cellStyle name="常规 2 2 2 3 3 5" xfId="5884"/>
    <cellStyle name="常规 2 2 2 3 3 6" xfId="5885"/>
    <cellStyle name="常规 2 2 2 3 3 7" xfId="5886"/>
    <cellStyle name="常规 2 2 2 3 3 8" xfId="5887"/>
    <cellStyle name="常规 2 2 2 3 3 9" xfId="5888"/>
    <cellStyle name="常规 2 2 2 3 4" xfId="5889"/>
    <cellStyle name="常规 2 2 2 3 5" xfId="5890"/>
    <cellStyle name="计算 3 2 2" xfId="5891"/>
    <cellStyle name="常规 2 2 2 3 6" xfId="5892"/>
    <cellStyle name="计算 3 2 3" xfId="5893"/>
    <cellStyle name="常规 2 2 2 3 7" xfId="5894"/>
    <cellStyle name="计算 3 2 4" xfId="5895"/>
    <cellStyle name="常规 2 2 2 3 8" xfId="5896"/>
    <cellStyle name="计算 3 2 5" xfId="5897"/>
    <cellStyle name="常规 2 2 2 3 9" xfId="5898"/>
    <cellStyle name="常规 2 2 2 4" xfId="5899"/>
    <cellStyle name="常规 2 2 2 4 10" xfId="5900"/>
    <cellStyle name="常规 2 2 2 4 11" xfId="5901"/>
    <cellStyle name="常规 2 2 2 4 12" xfId="5902"/>
    <cellStyle name="常规 2 2 2 4 13" xfId="5903"/>
    <cellStyle name="常规 2 2 2 4 14" xfId="5904"/>
    <cellStyle name="常规 2 2 2 4 15" xfId="5905"/>
    <cellStyle name="常规 2 2 2 4 2" xfId="5906"/>
    <cellStyle name="常规 2 2 2 4 2 2" xfId="5907"/>
    <cellStyle name="常规 2 2 2 4 2 3" xfId="5908"/>
    <cellStyle name="常规 2 2 2 4 2 4" xfId="5909"/>
    <cellStyle name="常规 2 2 2 4 2 5" xfId="5910"/>
    <cellStyle name="常规 2 2 2 4 3" xfId="5911"/>
    <cellStyle name="常规 3 2 3 2 5" xfId="5912"/>
    <cellStyle name="常规 2 2 2 4 3 11" xfId="5913"/>
    <cellStyle name="常规 2 2 2 4 3 12" xfId="5914"/>
    <cellStyle name="常规 2 2 2 4 3 13" xfId="5915"/>
    <cellStyle name="常规 2 2 2 4 3 2" xfId="5916"/>
    <cellStyle name="常规 2 2 2 4 3 3" xfId="5917"/>
    <cellStyle name="常规 2 2 2 4 3 4" xfId="5918"/>
    <cellStyle name="常规 2 2 2 4 3 5" xfId="5919"/>
    <cellStyle name="常规 2 2 2 4 3 6" xfId="5920"/>
    <cellStyle name="常规 2 2 2 4 3 7" xfId="5921"/>
    <cellStyle name="常规 2 2 2 4 3 8" xfId="5922"/>
    <cellStyle name="常规 2 2 2 4 3 9" xfId="5923"/>
    <cellStyle name="常规 2 2 2 4 4" xfId="5924"/>
    <cellStyle name="常规 2 2 2 4 5" xfId="5925"/>
    <cellStyle name="计算 3 3 2" xfId="5926"/>
    <cellStyle name="常规 2 2 2 4 6" xfId="5927"/>
    <cellStyle name="计算 3 3 3" xfId="5928"/>
    <cellStyle name="常规 2 2 2 4 7" xfId="5929"/>
    <cellStyle name="计算 3 3 4" xfId="5930"/>
    <cellStyle name="常规 2 2 2 4 8" xfId="5931"/>
    <cellStyle name="计算 3 3 5" xfId="5932"/>
    <cellStyle name="常规 2 2 2 4 9" xfId="5933"/>
    <cellStyle name="常规 2 2 2 4_2016-2018年财政规划附表(2)" xfId="5934"/>
    <cellStyle name="常规 2 2 2 5" xfId="5935"/>
    <cellStyle name="常规 2 2 2 5 2" xfId="5936"/>
    <cellStyle name="常规 2 2 2 5 3" xfId="5937"/>
    <cellStyle name="常规 2 2 2 5 4" xfId="5938"/>
    <cellStyle name="常规 2 2 2 5 5" xfId="5939"/>
    <cellStyle name="常规 2 2 2 6" xfId="5940"/>
    <cellStyle name="常规 2 2 2 6 10" xfId="5941"/>
    <cellStyle name="常规 2 2 2 6 11" xfId="5942"/>
    <cellStyle name="常规 2 2 2 6 12" xfId="5943"/>
    <cellStyle name="常规 2 2 2 6 13" xfId="5944"/>
    <cellStyle name="常规 2 2 2 6 2" xfId="5945"/>
    <cellStyle name="计算 3 5 4" xfId="5946"/>
    <cellStyle name="常规 2 2 2 6 8" xfId="5947"/>
    <cellStyle name="适中 5 3 2" xfId="5948"/>
    <cellStyle name="计算 3 5 5" xfId="5949"/>
    <cellStyle name="常规 2 2 2 6 9" xfId="5950"/>
    <cellStyle name="常规 2 2 2 7" xfId="5951"/>
    <cellStyle name="常规 2 2 2 8" xfId="5952"/>
    <cellStyle name="常规 2 2 2 9" xfId="5953"/>
    <cellStyle name="链接单元格 3" xfId="5954"/>
    <cellStyle name="常规 2 2 2_2015.1.3县级预算表" xfId="5955"/>
    <cellStyle name="输出 2 3 5" xfId="5956"/>
    <cellStyle name="常规 2 2 3" xfId="5957"/>
    <cellStyle name="常规 2 2 3 10" xfId="5958"/>
    <cellStyle name="常规 2 2 3 11" xfId="5959"/>
    <cellStyle name="常规 2 2 3 12" xfId="5960"/>
    <cellStyle name="常规 2 2 3 13" xfId="5961"/>
    <cellStyle name="常规 2 2 3 14" xfId="5962"/>
    <cellStyle name="常规 2 2 3 15" xfId="5963"/>
    <cellStyle name="常规 2 2 3 16" xfId="5964"/>
    <cellStyle name="常规 2 2 3 17" xfId="5965"/>
    <cellStyle name="常规 2 2 3 2" xfId="5966"/>
    <cellStyle name="常规 2 2 3 2 10" xfId="5967"/>
    <cellStyle name="常规 2 2 3 2 11" xfId="5968"/>
    <cellStyle name="常规 2 2 3 2 12" xfId="5969"/>
    <cellStyle name="适中 2" xfId="5970"/>
    <cellStyle name="常规 2 2 3 2 13" xfId="5971"/>
    <cellStyle name="适中 3" xfId="5972"/>
    <cellStyle name="常规 2 2 3 2 14" xfId="5973"/>
    <cellStyle name="适中 4" xfId="5974"/>
    <cellStyle name="常规 2 2 3 2 15" xfId="5975"/>
    <cellStyle name="常规 2 2 3 2 2" xfId="5976"/>
    <cellStyle name="常规 2 2 3 2 2 2" xfId="5977"/>
    <cellStyle name="常规 2 2 3 2 2 3" xfId="5978"/>
    <cellStyle name="常规 2 2 3 2 2 4" xfId="5979"/>
    <cellStyle name="常规 2 2 3 2 2 5" xfId="5980"/>
    <cellStyle name="常规 2 2 3 2 3" xfId="5981"/>
    <cellStyle name="常规 2 2 3 2 3 10" xfId="5982"/>
    <cellStyle name="常规 2 2 3 2 3 11" xfId="5983"/>
    <cellStyle name="常规 2 2 3 2 3 12" xfId="5984"/>
    <cellStyle name="常规 2 2 3 2 3 13" xfId="5985"/>
    <cellStyle name="适中 2 2 16" xfId="5986"/>
    <cellStyle name="常规 2 2 3 2 3 2" xfId="5987"/>
    <cellStyle name="常规 2 2 3 2 3 3" xfId="5988"/>
    <cellStyle name="常规 2 2 3 2 3 4" xfId="5989"/>
    <cellStyle name="常规 2 2 3 2 3 5" xfId="5990"/>
    <cellStyle name="常规 2 2 3 2 3 6" xfId="5991"/>
    <cellStyle name="常规 2 2 3 2 3 7" xfId="5992"/>
    <cellStyle name="常规 2 2 3 2 3 8" xfId="5993"/>
    <cellStyle name="常规 2 2 3 2 3 9" xfId="5994"/>
    <cellStyle name="常规 2 2 3 2 4" xfId="5995"/>
    <cellStyle name="好 4 2 2 3 2" xfId="5996"/>
    <cellStyle name="常规 2 2 3 2 5" xfId="5997"/>
    <cellStyle name="好 4 2 2 3 3" xfId="5998"/>
    <cellStyle name="常规 2 2 3 2 6" xfId="5999"/>
    <cellStyle name="好 4 2 2 3 4" xfId="6000"/>
    <cellStyle name="常规 2 2 3 2 7" xfId="6001"/>
    <cellStyle name="好 4 2 2 3 5" xfId="6002"/>
    <cellStyle name="常规 2 2 3 2 8" xfId="6003"/>
    <cellStyle name="好 4 2 2 3 6" xfId="6004"/>
    <cellStyle name="常规 2 2 3 2 9" xfId="6005"/>
    <cellStyle name="常规 2 2 3 2_2016-2018年财政规划附表(2)" xfId="6006"/>
    <cellStyle name="常规 2 2 3 3" xfId="6007"/>
    <cellStyle name="常规 2 2 3 3 10" xfId="6008"/>
    <cellStyle name="常规 2 2 3 3 11" xfId="6009"/>
    <cellStyle name="常规 2 2 3 3 12" xfId="6010"/>
    <cellStyle name="常规 2 2 3 3 13" xfId="6011"/>
    <cellStyle name="常规 2 2 3 3 14" xfId="6012"/>
    <cellStyle name="常规 2 2 3 3 15" xfId="6013"/>
    <cellStyle name="常规 2 2 3 3 2" xfId="6014"/>
    <cellStyle name="常规 2 2 3 3 3" xfId="6015"/>
    <cellStyle name="常规 2 2 3 3 3 10" xfId="6016"/>
    <cellStyle name="常规 2 2 3 3 3 11" xfId="6017"/>
    <cellStyle name="常规 2 2 3 3 3 12" xfId="6018"/>
    <cellStyle name="常规 2 2 3 3 3 13" xfId="6019"/>
    <cellStyle name="常规 2 2 3 3 3 2" xfId="6020"/>
    <cellStyle name="常规 2 2 3 3 3 3" xfId="6021"/>
    <cellStyle name="常规 2 2 3 3 3 4" xfId="6022"/>
    <cellStyle name="常规 2 2 3 3 3 5" xfId="6023"/>
    <cellStyle name="常规 2 2 3 3 3 6" xfId="6024"/>
    <cellStyle name="常规 2 2 3 3 3 7" xfId="6025"/>
    <cellStyle name="常规 2 2 3 3 3 8" xfId="6026"/>
    <cellStyle name="常规 2 2 3 3 3 9" xfId="6027"/>
    <cellStyle name="常规 2 2 3 3 4" xfId="6028"/>
    <cellStyle name="常规 2 2 3 3 5" xfId="6029"/>
    <cellStyle name="计算 4 2 2" xfId="6030"/>
    <cellStyle name="常规 2 2 3 3 6" xfId="6031"/>
    <cellStyle name="计算 4 2 3" xfId="6032"/>
    <cellStyle name="常规 2 2 3 3 7" xfId="6033"/>
    <cellStyle name="计算 4 2 4" xfId="6034"/>
    <cellStyle name="常规 2 2 3 3 8" xfId="6035"/>
    <cellStyle name="注释 2 2 4 10" xfId="6036"/>
    <cellStyle name="计算 4 2 5" xfId="6037"/>
    <cellStyle name="常规 2 2 3 3 9" xfId="6038"/>
    <cellStyle name="注释 5 2 12" xfId="6039"/>
    <cellStyle name="常规 2 2 3 3_2016-2018年财政规划附表(2)" xfId="6040"/>
    <cellStyle name="常规 2 2 3 4" xfId="6041"/>
    <cellStyle name="常规 2 2 3 4 2" xfId="6042"/>
    <cellStyle name="常规 2 2 3 4 3" xfId="6043"/>
    <cellStyle name="常规 2 2 3 4 4" xfId="6044"/>
    <cellStyle name="常规 2 2 3 4 5" xfId="6045"/>
    <cellStyle name="常规 2 2 3 5" xfId="6046"/>
    <cellStyle name="常规 4 3 4 2 4" xfId="6047"/>
    <cellStyle name="常规 2 2 3 5 10" xfId="6048"/>
    <cellStyle name="输入 3 3 2 2" xfId="6049"/>
    <cellStyle name="常规 4 3 4 2 5" xfId="6050"/>
    <cellStyle name="常规 2 2 3 5 11" xfId="6051"/>
    <cellStyle name="输入 3 3 2 3" xfId="6052"/>
    <cellStyle name="常规 2 2 3 5 12" xfId="6053"/>
    <cellStyle name="常规 2 2 3 5 2" xfId="6054"/>
    <cellStyle name="常规 2 2 3 5 3" xfId="6055"/>
    <cellStyle name="常规 2 2 3 5 4" xfId="6056"/>
    <cellStyle name="常规 2 2 3 5 5" xfId="6057"/>
    <cellStyle name="计算 4 4 2" xfId="6058"/>
    <cellStyle name="常规 2 2 3 5 6" xfId="6059"/>
    <cellStyle name="计算 4 4 3" xfId="6060"/>
    <cellStyle name="常规 2 2 3 5 7" xfId="6061"/>
    <cellStyle name="计算 4 4 4" xfId="6062"/>
    <cellStyle name="常规 2 2 3 5 8" xfId="6063"/>
    <cellStyle name="适中 6 2 2" xfId="6064"/>
    <cellStyle name="计算 4 4 5" xfId="6065"/>
    <cellStyle name="常规 2 2 3 5 9" xfId="6066"/>
    <cellStyle name="常规 2 2 3 6" xfId="6067"/>
    <cellStyle name="常规 2 2 3 8" xfId="6068"/>
    <cellStyle name="常规 2 2 3 9" xfId="6069"/>
    <cellStyle name="检查单元格 5 2 3 8" xfId="6070"/>
    <cellStyle name="常规 2 2 3_2015.1.3县级预算表" xfId="6071"/>
    <cellStyle name="输出 2 3 6" xfId="6072"/>
    <cellStyle name="常规 2 2 4" xfId="6073"/>
    <cellStyle name="常规 2 2 4 10" xfId="6074"/>
    <cellStyle name="常规 2 2 4 11" xfId="6075"/>
    <cellStyle name="常规 2 2 4 12" xfId="6076"/>
    <cellStyle name="常规 2 2 4 13" xfId="6077"/>
    <cellStyle name="常规 2 2 4 14" xfId="6078"/>
    <cellStyle name="常规 2 2 4 15" xfId="6079"/>
    <cellStyle name="常规 4 3 4 3 11" xfId="6080"/>
    <cellStyle name="常规 2 2 4 2 2" xfId="6081"/>
    <cellStyle name="输入 3 4_2016-2018年财政规划附表(2)" xfId="6082"/>
    <cellStyle name="常规 4 3 4 3 12" xfId="6083"/>
    <cellStyle name="常规 2 2 4 2 3" xfId="6084"/>
    <cellStyle name="常规 4 3 4 3 13" xfId="6085"/>
    <cellStyle name="常规 2 2 4 2 4" xfId="6086"/>
    <cellStyle name="常规 2 2 4 2 5" xfId="6087"/>
    <cellStyle name="常规 2 2 4 3 10" xfId="6088"/>
    <cellStyle name="常规 2 2 4 3 11" xfId="6089"/>
    <cellStyle name="常规 2 2 4 3 12" xfId="6090"/>
    <cellStyle name="常规 2 2 4 3 13" xfId="6091"/>
    <cellStyle name="常规 2 2 4 3 2" xfId="6092"/>
    <cellStyle name="常规 2 2 4 3 3" xfId="6093"/>
    <cellStyle name="常规 2 2 4 3 4" xfId="6094"/>
    <cellStyle name="常规 2 2 4 3 5" xfId="6095"/>
    <cellStyle name="计算 5 2 2" xfId="6096"/>
    <cellStyle name="常规 2 2 4 3 6" xfId="6097"/>
    <cellStyle name="计算 5 2 3" xfId="6098"/>
    <cellStyle name="常规 2 2 4 3 7" xfId="6099"/>
    <cellStyle name="输出 3 2 4 10" xfId="6100"/>
    <cellStyle name="计算 5 2 4" xfId="6101"/>
    <cellStyle name="常规 2 2 4 3 8" xfId="6102"/>
    <cellStyle name="输出 3 2 4 11" xfId="6103"/>
    <cellStyle name="计算 5 2 5" xfId="6104"/>
    <cellStyle name="常规 2 2 4 3 9" xfId="6105"/>
    <cellStyle name="警告文本 3 3 3 9" xfId="6106"/>
    <cellStyle name="常规 2 2 4 5" xfId="6107"/>
    <cellStyle name="常规 2 2 4 6" xfId="6108"/>
    <cellStyle name="常规 2 2 4 7" xfId="6109"/>
    <cellStyle name="常规 2 2 4 8" xfId="6110"/>
    <cellStyle name="常规 2 2 4 9" xfId="6111"/>
    <cellStyle name="常规 2 2 4_2016-2018年财政规划附表(2)" xfId="6112"/>
    <cellStyle name="输出 2 3 7" xfId="6113"/>
    <cellStyle name="常规 2 2 5" xfId="6114"/>
    <cellStyle name="常规 2 2 5 10" xfId="6115"/>
    <cellStyle name="常规 2 2 5 11" xfId="6116"/>
    <cellStyle name="常规 2 2 5 12" xfId="6117"/>
    <cellStyle name="常规 2 2 5 13" xfId="6118"/>
    <cellStyle name="常规 2 2 5 14" xfId="6119"/>
    <cellStyle name="常规 2 2 5 15" xfId="6120"/>
    <cellStyle name="常规 2 2 5 2" xfId="6121"/>
    <cellStyle name="常规 2 2 5 2 2" xfId="6122"/>
    <cellStyle name="常规 2 2 5 2 3" xfId="6123"/>
    <cellStyle name="常规 2 2 5 2 4" xfId="6124"/>
    <cellStyle name="常规 2 2 5 2 5" xfId="6125"/>
    <cellStyle name="常规 2 2 5 3" xfId="6126"/>
    <cellStyle name="警告文本 3 2 2 3 4" xfId="6127"/>
    <cellStyle name="常规 2 2 5 3 10" xfId="6128"/>
    <cellStyle name="警告文本 3 2 2 3 5" xfId="6129"/>
    <cellStyle name="常规 2 2 5 3 11" xfId="6130"/>
    <cellStyle name="警告文本 3 2 2 3 6" xfId="6131"/>
    <cellStyle name="解释性文本 4_2015.1.3县级预算表" xfId="6132"/>
    <cellStyle name="常规 2 2 5 3 12" xfId="6133"/>
    <cellStyle name="警告文本 3 2 2 3 7" xfId="6134"/>
    <cellStyle name="常规 2 2 5 3 13" xfId="6135"/>
    <cellStyle name="常规 2 2 5 3 2" xfId="6136"/>
    <cellStyle name="常规 2 2 5 3 3" xfId="6137"/>
    <cellStyle name="常规 2 2 5 3 4" xfId="6138"/>
    <cellStyle name="常规 2 2 5 3 5" xfId="6139"/>
    <cellStyle name="计算 6 2 2" xfId="6140"/>
    <cellStyle name="常规 2 2 5 3 6" xfId="6141"/>
    <cellStyle name="计算 6 2 3" xfId="6142"/>
    <cellStyle name="常规 2 2 5 3 7" xfId="6143"/>
    <cellStyle name="计算 6 2 4" xfId="6144"/>
    <cellStyle name="常规 2 2 5 3 8" xfId="6145"/>
    <cellStyle name="计算 6 2 5" xfId="6146"/>
    <cellStyle name="常规 2 2 5 3 9" xfId="6147"/>
    <cellStyle name="常规 2 2 5 4" xfId="6148"/>
    <cellStyle name="常规 2 2 5 5" xfId="6149"/>
    <cellStyle name="常规 2 2 5 6" xfId="6150"/>
    <cellStyle name="常规 2 2 5 7" xfId="6151"/>
    <cellStyle name="常规 2 2 5 8" xfId="6152"/>
    <cellStyle name="常规 2 2 5 9" xfId="6153"/>
    <cellStyle name="常规 5 6 13" xfId="6154"/>
    <cellStyle name="常规 2 2 5_2016-2018年财政规划附表(2)" xfId="6155"/>
    <cellStyle name="注释 5 3 3 10" xfId="6156"/>
    <cellStyle name="输出 2 3 8" xfId="6157"/>
    <cellStyle name="常规 2 2 6" xfId="6158"/>
    <cellStyle name="常规 2 2 6 10" xfId="6159"/>
    <cellStyle name="常规 2 2 6 11" xfId="6160"/>
    <cellStyle name="常规 2 2 6 12" xfId="6161"/>
    <cellStyle name="常规 2 2 6 13" xfId="6162"/>
    <cellStyle name="常规 2 2 6 2" xfId="6163"/>
    <cellStyle name="常规 2 2 6 3" xfId="6164"/>
    <cellStyle name="常规 2 2 6 4" xfId="6165"/>
    <cellStyle name="常规 2 2 6 5" xfId="6166"/>
    <cellStyle name="常规 2 2 6 6" xfId="6167"/>
    <cellStyle name="常规 2 2 6 7" xfId="6168"/>
    <cellStyle name="常规 2 2 6 8" xfId="6169"/>
    <cellStyle name="常规 2 2 6 9" xfId="6170"/>
    <cellStyle name="注释 5 3 3 11" xfId="6171"/>
    <cellStyle name="输出 2 3 9" xfId="6172"/>
    <cellStyle name="常规 2 2 7" xfId="6173"/>
    <cellStyle name="注释 5 3 3 12" xfId="6174"/>
    <cellStyle name="常规 2 2 8" xfId="6175"/>
    <cellStyle name="注释 5 3 3 13" xfId="6176"/>
    <cellStyle name="常规 2 2 9" xfId="6177"/>
    <cellStyle name="常规 2 3" xfId="6178"/>
    <cellStyle name="常规 2 3 10" xfId="6179"/>
    <cellStyle name="输出 2 4 4" xfId="6180"/>
    <cellStyle name="常规 2 3 2" xfId="6181"/>
    <cellStyle name="常规 2 3 2 10" xfId="6182"/>
    <cellStyle name="常规 2 3 2 11" xfId="6183"/>
    <cellStyle name="常规 2 3 2 12" xfId="6184"/>
    <cellStyle name="常规 2 3 2 13" xfId="6185"/>
    <cellStyle name="常规 2 3 2 14" xfId="6186"/>
    <cellStyle name="常规 2 3 2 15" xfId="6187"/>
    <cellStyle name="链接单元格 4 2 3 2" xfId="6188"/>
    <cellStyle name="常规 2 3 2 16" xfId="6189"/>
    <cellStyle name="链接单元格 4 2 3 3" xfId="6190"/>
    <cellStyle name="常规 2 3 2 17" xfId="6191"/>
    <cellStyle name="链接单元格 4 2 3 4" xfId="6192"/>
    <cellStyle name="常规 2 3 2 18" xfId="6193"/>
    <cellStyle name="常规 2 3 2 2" xfId="6194"/>
    <cellStyle name="常规 2 3 2 2 10" xfId="6195"/>
    <cellStyle name="常规 2 3 2 2 11" xfId="6196"/>
    <cellStyle name="常规 2 3 2 2 12" xfId="6197"/>
    <cellStyle name="常规 2 3 2 2 13" xfId="6198"/>
    <cellStyle name="常规 2 3 2 2 14" xfId="6199"/>
    <cellStyle name="常规 2 3 2 2 15" xfId="6200"/>
    <cellStyle name="常规 2 3 2 2 16" xfId="6201"/>
    <cellStyle name="检查单元格 4 6 4" xfId="6202"/>
    <cellStyle name="常规 2 3 2 2 2" xfId="6203"/>
    <cellStyle name="常规 2 3 2 2 2 10" xfId="6204"/>
    <cellStyle name="常规 2 3 2 2 2 11" xfId="6205"/>
    <cellStyle name="常规 2 3 2 2 2 2" xfId="6206"/>
    <cellStyle name="常规 2 3 2 2 2 2 2" xfId="6207"/>
    <cellStyle name="常规 2 3 2 2 2 2 3" xfId="6208"/>
    <cellStyle name="常规 2 3 2 2 2 2 4" xfId="6209"/>
    <cellStyle name="常规 2 3 2 2 2 2 5" xfId="6210"/>
    <cellStyle name="常规 2 3 2 2 2 3" xfId="6211"/>
    <cellStyle name="常规 2 3 2 2 2 3 10" xfId="6212"/>
    <cellStyle name="常规 2 3 2 2 2 3 11" xfId="6213"/>
    <cellStyle name="常规 2 3 2 2 2 3 12" xfId="6214"/>
    <cellStyle name="常规 2 3 2 2 2 3 13" xfId="6215"/>
    <cellStyle name="常规 2 3 2 2 2 3 4" xfId="6216"/>
    <cellStyle name="常规 2 3 2 2 2 3 5" xfId="6217"/>
    <cellStyle name="常规 2 3 2 2 2 3 6" xfId="6218"/>
    <cellStyle name="常规 2 3 2 2 2 3 7" xfId="6219"/>
    <cellStyle name="常规 2 3 2 2 2 3 8" xfId="6220"/>
    <cellStyle name="常规 2 3 2 2 2 3 9" xfId="6221"/>
    <cellStyle name="常规 2 3 2 2 2 5" xfId="6222"/>
    <cellStyle name="常规 2 3 2 2 2 6" xfId="6223"/>
    <cellStyle name="检查单元格 4 6 5" xfId="6224"/>
    <cellStyle name="常规 2 3 2 2 3" xfId="6225"/>
    <cellStyle name="常规 2 3 2 2 3 2" xfId="6226"/>
    <cellStyle name="常规 2 3 2 2 3 3" xfId="6227"/>
    <cellStyle name="常规 2 3 2 2 3 4" xfId="6228"/>
    <cellStyle name="常规 2 3 2 2 3 5" xfId="6229"/>
    <cellStyle name="检查单元格 4 6 6" xfId="6230"/>
    <cellStyle name="常规 2 3 2 2 4" xfId="6231"/>
    <cellStyle name="输入 3 3 3 8" xfId="6232"/>
    <cellStyle name="常规 2 3 2 2 4 13" xfId="6233"/>
    <cellStyle name="警告文本 5 2 5" xfId="6234"/>
    <cellStyle name="常规 2 3 2 2 4 2" xfId="6235"/>
    <cellStyle name="警告文本 5 2 6" xfId="6236"/>
    <cellStyle name="常规 2 3 2 2 4 3" xfId="6237"/>
    <cellStyle name="警告文本 5 2 7" xfId="6238"/>
    <cellStyle name="常规 2 3 2 2 4 4" xfId="6239"/>
    <cellStyle name="警告文本 5 2 8" xfId="6240"/>
    <cellStyle name="常规 2 3 2 2 4 5" xfId="6241"/>
    <cellStyle name="输入 3 3 10" xfId="6242"/>
    <cellStyle name="警告文本 5 2 9" xfId="6243"/>
    <cellStyle name="常规 2 9 3 10" xfId="6244"/>
    <cellStyle name="常规 2 3 2 2 4 6" xfId="6245"/>
    <cellStyle name="输入 3 3 11" xfId="6246"/>
    <cellStyle name="常规 2 9 3 11" xfId="6247"/>
    <cellStyle name="常规 2 3 2 2 4 7" xfId="6248"/>
    <cellStyle name="输入 3 3 12" xfId="6249"/>
    <cellStyle name="常规 2 9 3 12" xfId="6250"/>
    <cellStyle name="常规 2 3 2 2 4 8" xfId="6251"/>
    <cellStyle name="输入 3 3 13" xfId="6252"/>
    <cellStyle name="常规 2 9 3 13" xfId="6253"/>
    <cellStyle name="常规 2 3 2 2 4 9" xfId="6254"/>
    <cellStyle name="检查单元格 4 6 7" xfId="6255"/>
    <cellStyle name="常规 2 3 2 2 5" xfId="6256"/>
    <cellStyle name="检查单元格 4 6 8" xfId="6257"/>
    <cellStyle name="常规 2 3 2 2 6" xfId="6258"/>
    <cellStyle name="检查单元格 4 6 9" xfId="6259"/>
    <cellStyle name="常规 2 3 2 2 7" xfId="6260"/>
    <cellStyle name="常规 2 3 2 2 8" xfId="6261"/>
    <cellStyle name="常规 2 3 2 2 9" xfId="6262"/>
    <cellStyle name="常规 2 3 2 2_2015.1.3县级预算表" xfId="6263"/>
    <cellStyle name="常规 2 3 2 3" xfId="6264"/>
    <cellStyle name="常规 2 3 2 3 10" xfId="6265"/>
    <cellStyle name="常规 2 3 2 3 11" xfId="6266"/>
    <cellStyle name="常规 2 3 2 3 12" xfId="6267"/>
    <cellStyle name="常规 2 3 2 3 13" xfId="6268"/>
    <cellStyle name="常规 2 3 2 3 14" xfId="6269"/>
    <cellStyle name="常规 2 3 2 3 15" xfId="6270"/>
    <cellStyle name="常规 2 3 2 3 2 2" xfId="6271"/>
    <cellStyle name="常规 2 3 2 3 2 3" xfId="6272"/>
    <cellStyle name="常规 2 3 2 3 2 4" xfId="6273"/>
    <cellStyle name="链接单元格 3 6 10" xfId="6274"/>
    <cellStyle name="常规 2 3 2 3 2 5" xfId="6275"/>
    <cellStyle name="常规 2 3 2 3 3 10" xfId="6276"/>
    <cellStyle name="常规 2 3 2 3 3 11" xfId="6277"/>
    <cellStyle name="常规 2 3 2 3 3 12" xfId="6278"/>
    <cellStyle name="常规 2 3 2 3 3 13" xfId="6279"/>
    <cellStyle name="常规 2 3 2 3 3 2" xfId="6280"/>
    <cellStyle name="常规 2 3 2 3 3 3" xfId="6281"/>
    <cellStyle name="常规 2 3 2 3 3 4" xfId="6282"/>
    <cellStyle name="常规 2 3 2 3 3 5" xfId="6283"/>
    <cellStyle name="常规 2 3 2 3 3 6" xfId="6284"/>
    <cellStyle name="常规 2 3 2 3 3 7" xfId="6285"/>
    <cellStyle name="常规 2 3 2 3 3 8" xfId="6286"/>
    <cellStyle name="常规 2 3 2 3 3 9" xfId="6287"/>
    <cellStyle name="常规 2 3 2 3 8" xfId="6288"/>
    <cellStyle name="常规 2 3 2 3 9" xfId="6289"/>
    <cellStyle name="常规 2 3 2 3_2016-2018年财政规划附表(2)" xfId="6290"/>
    <cellStyle name="常规 2 3 2 4" xfId="6291"/>
    <cellStyle name="常规 2 3 2 4 10" xfId="6292"/>
    <cellStyle name="常规 2 3 2 4 11" xfId="6293"/>
    <cellStyle name="常规 2 3 2 4 12" xfId="6294"/>
    <cellStyle name="常规 2 3 2 4 13" xfId="6295"/>
    <cellStyle name="常规 2 3 2 4 14" xfId="6296"/>
    <cellStyle name="常规 2 3 2 4 15" xfId="6297"/>
    <cellStyle name="常规 2 3 2 4 2" xfId="6298"/>
    <cellStyle name="常规 2 3 2 4 2 2" xfId="6299"/>
    <cellStyle name="常规 2 3 2 4 2 3" xfId="6300"/>
    <cellStyle name="常规 2 3 2 4 2 4" xfId="6301"/>
    <cellStyle name="常规 2 3 2 4 2 5" xfId="6302"/>
    <cellStyle name="常规 2 3 2 4 3" xfId="6303"/>
    <cellStyle name="常规 2 3 2 4 3 10" xfId="6304"/>
    <cellStyle name="常规 2 3 2 4 3 11" xfId="6305"/>
    <cellStyle name="常规 2 3 2 4 3 12" xfId="6306"/>
    <cellStyle name="常规 2 3 2 4 3 13" xfId="6307"/>
    <cellStyle name="常规 2 3 2 4 3 2" xfId="6308"/>
    <cellStyle name="常规 2 3 2 4 3 3" xfId="6309"/>
    <cellStyle name="常规 2 3 2 4 3 4" xfId="6310"/>
    <cellStyle name="常规 2 3 2 4 3 5" xfId="6311"/>
    <cellStyle name="常规 2 3 2 4 3 6" xfId="6312"/>
    <cellStyle name="常规 2 3 2 4 3 7" xfId="6313"/>
    <cellStyle name="常规 2 3 2 4 3 8" xfId="6314"/>
    <cellStyle name="常规 2 3 2 4 3 9" xfId="6315"/>
    <cellStyle name="常规 2 3 2 4 4" xfId="6316"/>
    <cellStyle name="常规 2 3 2 4 5" xfId="6317"/>
    <cellStyle name="常规 2 3 2 4 6" xfId="6318"/>
    <cellStyle name="常规 2 3 2 4 7" xfId="6319"/>
    <cellStyle name="常规 2 3 2 4 8" xfId="6320"/>
    <cellStyle name="常规 2 3 2 4 9" xfId="6321"/>
    <cellStyle name="常规 2 3 2 4_2016-2018年财政规划附表(2)" xfId="6322"/>
    <cellStyle name="常规 2 3 2 5" xfId="6323"/>
    <cellStyle name="常规 2 3 2 5 2" xfId="6324"/>
    <cellStyle name="常规 2 3 2 5 3" xfId="6325"/>
    <cellStyle name="常规 2 3 2 5 4" xfId="6326"/>
    <cellStyle name="常规 2 3 2 5 5" xfId="6327"/>
    <cellStyle name="常规 2 3 2 6" xfId="6328"/>
    <cellStyle name="常规 2 3 2 6 10" xfId="6329"/>
    <cellStyle name="常规 2 3 2 6 11" xfId="6330"/>
    <cellStyle name="常规 2 3 2 6 12" xfId="6331"/>
    <cellStyle name="常规 2 3 2 6 13" xfId="6332"/>
    <cellStyle name="常规 2 3 2 6 2" xfId="6333"/>
    <cellStyle name="常规 2 3 2 6 3" xfId="6334"/>
    <cellStyle name="注释 3 3 10" xfId="6335"/>
    <cellStyle name="常规 2 3 2 6 4" xfId="6336"/>
    <cellStyle name="注释 3 3 11" xfId="6337"/>
    <cellStyle name="常规 2 3 2 6 5" xfId="6338"/>
    <cellStyle name="注释 3 3 12" xfId="6339"/>
    <cellStyle name="常规 2 3 2 6 6" xfId="6340"/>
    <cellStyle name="注释 3 3 13" xfId="6341"/>
    <cellStyle name="常规 2 3 2 6 7" xfId="6342"/>
    <cellStyle name="注释 3 3 14" xfId="6343"/>
    <cellStyle name="常规 2 3 2 6 8" xfId="6344"/>
    <cellStyle name="注释 3 3 15" xfId="6345"/>
    <cellStyle name="常规 2 3 2 6 9" xfId="6346"/>
    <cellStyle name="常规 2 3 2 7" xfId="6347"/>
    <cellStyle name="常规 2 3 2 8" xfId="6348"/>
    <cellStyle name="常规 2 3 2 9" xfId="6349"/>
    <cellStyle name="常规 2 3 2_2015.1.3县级预算表" xfId="6350"/>
    <cellStyle name="输出 2 4 5" xfId="6351"/>
    <cellStyle name="常规 2 3 3" xfId="6352"/>
    <cellStyle name="常规 2 3 3 10" xfId="6353"/>
    <cellStyle name="常规 2 3 3 11" xfId="6354"/>
    <cellStyle name="常规 2 3 3 12" xfId="6355"/>
    <cellStyle name="常规 2 3 3 13" xfId="6356"/>
    <cellStyle name="常规 2 3 3 14" xfId="6357"/>
    <cellStyle name="常规 2 3 3 15" xfId="6358"/>
    <cellStyle name="常规 2 3 3 16" xfId="6359"/>
    <cellStyle name="常规 2 3 3 17" xfId="6360"/>
    <cellStyle name="常规 2 3 3 2" xfId="6361"/>
    <cellStyle name="常规 2 3 3 2 10" xfId="6362"/>
    <cellStyle name="常规 2 3 3 2 11" xfId="6363"/>
    <cellStyle name="常规 2 3 3 2 12" xfId="6364"/>
    <cellStyle name="常规 2 3 3 2 13" xfId="6365"/>
    <cellStyle name="常规 2 3 3 2 14" xfId="6366"/>
    <cellStyle name="常规 2 3 3 2 15" xfId="6367"/>
    <cellStyle name="常规 2 3 3 2 2" xfId="6368"/>
    <cellStyle name="常规 2 3 3 2 2 2" xfId="6369"/>
    <cellStyle name="常规 2 3 3 2 2 3" xfId="6370"/>
    <cellStyle name="常规 2 3 3 2 2 4" xfId="6371"/>
    <cellStyle name="常规 2 3 3 2 2 5" xfId="6372"/>
    <cellStyle name="常规 2 3 3 2 3" xfId="6373"/>
    <cellStyle name="常规 2 3 3 2 3 10" xfId="6374"/>
    <cellStyle name="常规 2 3 3 2 3 11" xfId="6375"/>
    <cellStyle name="常规 2 3 3 2 3 12" xfId="6376"/>
    <cellStyle name="常规 2 3 3 2 3 13" xfId="6377"/>
    <cellStyle name="常规 2 3 3 2 3 2" xfId="6378"/>
    <cellStyle name="常规 2 3 3 2 3 3" xfId="6379"/>
    <cellStyle name="常规 2 3 3 2 3 4" xfId="6380"/>
    <cellStyle name="常规 2 3 3 2 3 5" xfId="6381"/>
    <cellStyle name="常规 2 3 3 2 3 6" xfId="6382"/>
    <cellStyle name="常规 2 3 3 2 3 7" xfId="6383"/>
    <cellStyle name="好 5 2 10" xfId="6384"/>
    <cellStyle name="常规 2 3 3 2 3 8" xfId="6385"/>
    <cellStyle name="好 5 2 11" xfId="6386"/>
    <cellStyle name="常规 2 3 3 2 3 9" xfId="6387"/>
    <cellStyle name="常规 2 3 3 2 4" xfId="6388"/>
    <cellStyle name="常规 2 3 3 2 5" xfId="6389"/>
    <cellStyle name="常规 2 3 3 2 6" xfId="6390"/>
    <cellStyle name="常规 2 3 3 2 7" xfId="6391"/>
    <cellStyle name="常规 2 3 3 2 8" xfId="6392"/>
    <cellStyle name="常规 2 3 3 2 9" xfId="6393"/>
    <cellStyle name="常规 2 3 3 2_2016-2018年财政规划附表(2)" xfId="6394"/>
    <cellStyle name="常规 2 3 3 3" xfId="6395"/>
    <cellStyle name="常规 2 3 3 3 13" xfId="6396"/>
    <cellStyle name="常规 2 3 3 3 14" xfId="6397"/>
    <cellStyle name="链接单元格 2 4_2016-2018年财政规划附表(2)" xfId="6398"/>
    <cellStyle name="常规 2 3 3 3 2 2" xfId="6399"/>
    <cellStyle name="常规 2 3 3 3 2 3" xfId="6400"/>
    <cellStyle name="常规 2 3 3 3 2 4" xfId="6401"/>
    <cellStyle name="常规 2 3 3 3 2 5" xfId="6402"/>
    <cellStyle name="常规 2 3 3 3 3 10" xfId="6403"/>
    <cellStyle name="常规 2 3 3 3 3 11" xfId="6404"/>
    <cellStyle name="常规 2 3 3 3 3 12" xfId="6405"/>
    <cellStyle name="常规 2 3 3 3 3 13" xfId="6406"/>
    <cellStyle name="常规 2 3 3 3 3 6" xfId="6407"/>
    <cellStyle name="常规 2 3 3 3 3 7" xfId="6408"/>
    <cellStyle name="常规 2 3 3 3 3 8" xfId="6409"/>
    <cellStyle name="常规 2 3 3 3 3 9" xfId="6410"/>
    <cellStyle name="常规 2 3 3 3 5" xfId="6411"/>
    <cellStyle name="常规 2 3 3 3 6" xfId="6412"/>
    <cellStyle name="常规 2 3 3 3 7" xfId="6413"/>
    <cellStyle name="常规 2 3 3 3 8" xfId="6414"/>
    <cellStyle name="检查单元格 3 2 12" xfId="6415"/>
    <cellStyle name="常规 2 3 3 3_2016-2018年财政规划附表(2)" xfId="6416"/>
    <cellStyle name="常规 2 3 3 4" xfId="6417"/>
    <cellStyle name="常规 2 3 3 4 2" xfId="6418"/>
    <cellStyle name="常规 2 3 3 4 3" xfId="6419"/>
    <cellStyle name="常规 2 3 3 4 4" xfId="6420"/>
    <cellStyle name="常规 2 3 3 4 5" xfId="6421"/>
    <cellStyle name="常规 2 3 3 5" xfId="6422"/>
    <cellStyle name="常规 2 3 3 5 10" xfId="6423"/>
    <cellStyle name="常规 2 3 3 5 11" xfId="6424"/>
    <cellStyle name="常规 2 3 3 5 12" xfId="6425"/>
    <cellStyle name="常规 2 3 3 5 13" xfId="6426"/>
    <cellStyle name="适中 2 2 2_2016-2018年财政规划附表(2)" xfId="6427"/>
    <cellStyle name="常规 2 3 3 5 2" xfId="6428"/>
    <cellStyle name="常规 2 3 3 5 3" xfId="6429"/>
    <cellStyle name="常规 2 3 3 5 4" xfId="6430"/>
    <cellStyle name="常规 2 3 3 5 5" xfId="6431"/>
    <cellStyle name="常规 2 3 3 5 6" xfId="6432"/>
    <cellStyle name="常规 2 3 3 5 7" xfId="6433"/>
    <cellStyle name="常规 2 3 3 5 8" xfId="6434"/>
    <cellStyle name="常规 2 3 3 5 9" xfId="6435"/>
    <cellStyle name="常规 2 3 3 6" xfId="6436"/>
    <cellStyle name="常规 2 3 3 7" xfId="6437"/>
    <cellStyle name="常规 2 3 3 8" xfId="6438"/>
    <cellStyle name="常规 2 3 3 9" xfId="6439"/>
    <cellStyle name="常规 2 3 3_2015.1.3县级预算表" xfId="6440"/>
    <cellStyle name="输出 2 4 6" xfId="6441"/>
    <cellStyle name="常规 2 3 4" xfId="6442"/>
    <cellStyle name="常规 2 3 4 10" xfId="6443"/>
    <cellStyle name="常规 2 3 4 11" xfId="6444"/>
    <cellStyle name="常规 2 3 4 12" xfId="6445"/>
    <cellStyle name="常规 2 3 4 13" xfId="6446"/>
    <cellStyle name="常规 2 3 4 14" xfId="6447"/>
    <cellStyle name="常规 2 3 4 15" xfId="6448"/>
    <cellStyle name="警告文本 3 4 3 6" xfId="6449"/>
    <cellStyle name="常规 2 3 4 2" xfId="6450"/>
    <cellStyle name="常规 2 3 4 2 2" xfId="6451"/>
    <cellStyle name="常规 2 3 4 2 3" xfId="6452"/>
    <cellStyle name="常规 2 3 4 2 4" xfId="6453"/>
    <cellStyle name="常规 2 3 4 2 5" xfId="6454"/>
    <cellStyle name="警告文本 3 4 3 7" xfId="6455"/>
    <cellStyle name="常规 2 3 4 3" xfId="6456"/>
    <cellStyle name="常规 2 3 4 3 13" xfId="6457"/>
    <cellStyle name="常规 2 3 4 3 2" xfId="6458"/>
    <cellStyle name="常规 2 3 4 3 3" xfId="6459"/>
    <cellStyle name="常规 2 3 4 3 4" xfId="6460"/>
    <cellStyle name="常规 2 3 4 3 5" xfId="6461"/>
    <cellStyle name="常规 2 3 4 3 6" xfId="6462"/>
    <cellStyle name="常规 2 3 4 3 7" xfId="6463"/>
    <cellStyle name="常规 2 3 4 3 8" xfId="6464"/>
    <cellStyle name="常规 2 3 4 3 9" xfId="6465"/>
    <cellStyle name="警告文本 3 4 3 8" xfId="6466"/>
    <cellStyle name="常规 2 3 4 4" xfId="6467"/>
    <cellStyle name="警告文本 3 4 3 9" xfId="6468"/>
    <cellStyle name="常规 2 3 4 5" xfId="6469"/>
    <cellStyle name="常规 2 3 4 6" xfId="6470"/>
    <cellStyle name="常规 2 3 4 7" xfId="6471"/>
    <cellStyle name="常规 2 3 4 8" xfId="6472"/>
    <cellStyle name="常规 2 3 4 9" xfId="6473"/>
    <cellStyle name="常规 2 3 4_2016-2018年财政规划附表(2)" xfId="6474"/>
    <cellStyle name="输出 2 4 7" xfId="6475"/>
    <cellStyle name="常规 2 3 5" xfId="6476"/>
    <cellStyle name="常规 2 3 5 10" xfId="6477"/>
    <cellStyle name="常规 2 3 5 11" xfId="6478"/>
    <cellStyle name="常规 2 3 5 12" xfId="6479"/>
    <cellStyle name="常规 2 3 5 13" xfId="6480"/>
    <cellStyle name="常规 2 3 5 14" xfId="6481"/>
    <cellStyle name="常规 2 3 5 15" xfId="6482"/>
    <cellStyle name="常规 2 3 5 2" xfId="6483"/>
    <cellStyle name="常规 2 3 5 2 4" xfId="6484"/>
    <cellStyle name="常规 2 3 5 2 5" xfId="6485"/>
    <cellStyle name="常规 2 3 5 3" xfId="6486"/>
    <cellStyle name="常规 2 3 5 3 10" xfId="6487"/>
    <cellStyle name="常规 2 3 5 3 11" xfId="6488"/>
    <cellStyle name="常规 2 3 5 3 12" xfId="6489"/>
    <cellStyle name="常规 2 5 2_2015.1.3县级预算表" xfId="6490"/>
    <cellStyle name="常规 2 3 5 3 13" xfId="6491"/>
    <cellStyle name="常规 2 3 5 3 2" xfId="6492"/>
    <cellStyle name="常规 2 3 5 3 3" xfId="6493"/>
    <cellStyle name="常规 2 3 5 3 4" xfId="6494"/>
    <cellStyle name="常规 2 3 5 3 5" xfId="6495"/>
    <cellStyle name="常规 2 3 5 3 6" xfId="6496"/>
    <cellStyle name="常规 2 3 5 3 7" xfId="6497"/>
    <cellStyle name="常规 2 3 5 3 8" xfId="6498"/>
    <cellStyle name="常规 2 3 5 3 9" xfId="6499"/>
    <cellStyle name="常规 2 3 5 4" xfId="6500"/>
    <cellStyle name="常规 2 3 5 5" xfId="6501"/>
    <cellStyle name="常规 2 3 5 6" xfId="6502"/>
    <cellStyle name="常规 2 3 5 7" xfId="6503"/>
    <cellStyle name="常规 2 3 5 8" xfId="6504"/>
    <cellStyle name="常规 2 3 5 9" xfId="6505"/>
    <cellStyle name="常规 2 3 5_2016-2018年财政规划附表(2)" xfId="6506"/>
    <cellStyle name="输出 2 4 8" xfId="6507"/>
    <cellStyle name="常规 2 3 6" xfId="6508"/>
    <cellStyle name="常规 2 3 6 10" xfId="6509"/>
    <cellStyle name="常规 4 2 3 2 2" xfId="6510"/>
    <cellStyle name="常规 2 3 6 11" xfId="6511"/>
    <cellStyle name="常规 4 2 3 2 3" xfId="6512"/>
    <cellStyle name="常规 2 3 6 12" xfId="6513"/>
    <cellStyle name="常规 4 2 3 2 4" xfId="6514"/>
    <cellStyle name="常规 2 3 6 13" xfId="6515"/>
    <cellStyle name="常规 2 3 6 2" xfId="6516"/>
    <cellStyle name="常规 2 3 6 3" xfId="6517"/>
    <cellStyle name="常规 2 3 6 4" xfId="6518"/>
    <cellStyle name="常规 2 3 6 5" xfId="6519"/>
    <cellStyle name="常规 2 3 6 6" xfId="6520"/>
    <cellStyle name="常规 2 3 6 7" xfId="6521"/>
    <cellStyle name="常规 2 3 6 8" xfId="6522"/>
    <cellStyle name="常规 2 3 6 9" xfId="6523"/>
    <cellStyle name="输出 2 4 9" xfId="6524"/>
    <cellStyle name="常规 2 3 7" xfId="6525"/>
    <cellStyle name="常规 2 3 8" xfId="6526"/>
    <cellStyle name="常规 2 3 9" xfId="6527"/>
    <cellStyle name="常规 2 4" xfId="6528"/>
    <cellStyle name="常规 2 4 10" xfId="6529"/>
    <cellStyle name="常规 2 4 11" xfId="6530"/>
    <cellStyle name="常规 2 4 12" xfId="6531"/>
    <cellStyle name="常规 2 4 13" xfId="6532"/>
    <cellStyle name="常规 2 4 14" xfId="6533"/>
    <cellStyle name="常规 2 4 15" xfId="6534"/>
    <cellStyle name="常规 2 4 16" xfId="6535"/>
    <cellStyle name="常规 2 4 17" xfId="6536"/>
    <cellStyle name="常规 2 4 18" xfId="6537"/>
    <cellStyle name="输出 2 5 4" xfId="6538"/>
    <cellStyle name="常规 2 4 2" xfId="6539"/>
    <cellStyle name="常规 2 4 2 10" xfId="6540"/>
    <cellStyle name="常规 2 4 2 11" xfId="6541"/>
    <cellStyle name="常规 2 4 2 12" xfId="6542"/>
    <cellStyle name="汇总 4 2 2_2016-2018年财政规划附表(2)" xfId="6543"/>
    <cellStyle name="常规 2 4 2 13" xfId="6544"/>
    <cellStyle name="常规 2 4 2 14" xfId="6545"/>
    <cellStyle name="常规 2 4 2 15" xfId="6546"/>
    <cellStyle name="常规 2 4 2 16" xfId="6547"/>
    <cellStyle name="常规 2 4 2 2" xfId="6548"/>
    <cellStyle name="好 4 2 2 2 4" xfId="6549"/>
    <cellStyle name="常规 6 14" xfId="6550"/>
    <cellStyle name="常规 2 4 2 2 10" xfId="6551"/>
    <cellStyle name="好 4 2 2 2 5" xfId="6552"/>
    <cellStyle name="常规 6 15" xfId="6553"/>
    <cellStyle name="常规 2 4 2 2 11" xfId="6554"/>
    <cellStyle name="常规 6 16" xfId="6555"/>
    <cellStyle name="常规 2 4 2 2 12" xfId="6556"/>
    <cellStyle name="常规 6 17" xfId="6557"/>
    <cellStyle name="常规 2 4 2 2 13" xfId="6558"/>
    <cellStyle name="常规 6 18" xfId="6559"/>
    <cellStyle name="常规 2 4 2 2 14" xfId="6560"/>
    <cellStyle name="常规 2 4 2 2 15" xfId="6561"/>
    <cellStyle name="常规 2 4 2 2 2" xfId="6562"/>
    <cellStyle name="常规 2 4 2 2 2 2" xfId="6563"/>
    <cellStyle name="链接单元格 5 3 2 2" xfId="6564"/>
    <cellStyle name="常规 2 4 2 2 2 3" xfId="6565"/>
    <cellStyle name="链接单元格 5 3 2 3" xfId="6566"/>
    <cellStyle name="常规 2 4 2 2 2 4" xfId="6567"/>
    <cellStyle name="链接单元格 5 3 2 4" xfId="6568"/>
    <cellStyle name="常规 2 4 2 2 2 5" xfId="6569"/>
    <cellStyle name="汇总 2 4 10" xfId="6570"/>
    <cellStyle name="常规 2 4 2 2 3" xfId="6571"/>
    <cellStyle name="常规 2 4 2 2 3 10" xfId="6572"/>
    <cellStyle name="常规 2 4 2 2 3 11" xfId="6573"/>
    <cellStyle name="常规 2 4 2 2 3 12" xfId="6574"/>
    <cellStyle name="常规 2 4 2 2 3 13" xfId="6575"/>
    <cellStyle name="常规 2 4 2 2 3 2" xfId="6576"/>
    <cellStyle name="链接单元格 5 3 3 2" xfId="6577"/>
    <cellStyle name="常规 2 4 2 2 3 3" xfId="6578"/>
    <cellStyle name="链接单元格 5 3 3 3" xfId="6579"/>
    <cellStyle name="常规 2 4 2 2 3 4" xfId="6580"/>
    <cellStyle name="链接单元格 5 3 3 4" xfId="6581"/>
    <cellStyle name="检查单元格 4 3_2016-2018年财政规划附表(2)" xfId="6582"/>
    <cellStyle name="常规 2 4 2 2 3 5" xfId="6583"/>
    <cellStyle name="链接单元格 5 3 3 5" xfId="6584"/>
    <cellStyle name="常规 2 4 2 2 3 6" xfId="6585"/>
    <cellStyle name="链接单元格 5 3 3 6" xfId="6586"/>
    <cellStyle name="常规 6 4 2" xfId="6587"/>
    <cellStyle name="常规 2 4 2 2 3 7" xfId="6588"/>
    <cellStyle name="链接单元格 5 3 3 7" xfId="6589"/>
    <cellStyle name="常规 6 4 3" xfId="6590"/>
    <cellStyle name="常规 2 4 2 2 3 8" xfId="6591"/>
    <cellStyle name="链接单元格 5 3 3 8" xfId="6592"/>
    <cellStyle name="常规 6 4 4" xfId="6593"/>
    <cellStyle name="常规 2 4 2 2 3 9" xfId="6594"/>
    <cellStyle name="汇总 2 4 11" xfId="6595"/>
    <cellStyle name="常规 2 4 2 2 4" xfId="6596"/>
    <cellStyle name="汇总 2 4 12" xfId="6597"/>
    <cellStyle name="常规 2 4 2 2 5" xfId="6598"/>
    <cellStyle name="汇总 2 4 13" xfId="6599"/>
    <cellStyle name="常规 2 4 2 2 6" xfId="6600"/>
    <cellStyle name="汇总 2 4 14" xfId="6601"/>
    <cellStyle name="常规 2 4 2 2 7" xfId="6602"/>
    <cellStyle name="汇总 2 4 15" xfId="6603"/>
    <cellStyle name="常规 2 4 2 2 8" xfId="6604"/>
    <cellStyle name="常规 2 4 2 2 9" xfId="6605"/>
    <cellStyle name="常规 2 4 2 3" xfId="6606"/>
    <cellStyle name="常规 2 4 2 3 2" xfId="6607"/>
    <cellStyle name="常规 2 4 2 3 3" xfId="6608"/>
    <cellStyle name="常规 2 4 2 3 4" xfId="6609"/>
    <cellStyle name="常规 2 4 2 3 5" xfId="6610"/>
    <cellStyle name="常规 2 4 2 4" xfId="6611"/>
    <cellStyle name="常规 2 4 2 4 10" xfId="6612"/>
    <cellStyle name="常规 2 4 2 4 11" xfId="6613"/>
    <cellStyle name="常规 2 4 2 4 12" xfId="6614"/>
    <cellStyle name="常规 2 4 2 4 13" xfId="6615"/>
    <cellStyle name="常规 2 4 2 4 2" xfId="6616"/>
    <cellStyle name="常规 2 4 2 4 3" xfId="6617"/>
    <cellStyle name="常规 2 4 2 4 4" xfId="6618"/>
    <cellStyle name="常规 2 4 2 4 5" xfId="6619"/>
    <cellStyle name="计算 3 3 3 10" xfId="6620"/>
    <cellStyle name="常规 2 4 2 4 6" xfId="6621"/>
    <cellStyle name="计算 3 3 3 11" xfId="6622"/>
    <cellStyle name="常规 2 4 2 4 7" xfId="6623"/>
    <cellStyle name="计算 3 3 3 12" xfId="6624"/>
    <cellStyle name="常规 2 4 2 4 8" xfId="6625"/>
    <cellStyle name="计算 3 3 3 13" xfId="6626"/>
    <cellStyle name="常规 2 4 2 4 9" xfId="6627"/>
    <cellStyle name="常规 3 2 3 10" xfId="6628"/>
    <cellStyle name="常规 2 4 2 5" xfId="6629"/>
    <cellStyle name="常规 3 2 3 11" xfId="6630"/>
    <cellStyle name="常规 2 4 2 6" xfId="6631"/>
    <cellStyle name="常规 3 2 3 12" xfId="6632"/>
    <cellStyle name="常规 2 4 2 7" xfId="6633"/>
    <cellStyle name="常规 3 2 3 13" xfId="6634"/>
    <cellStyle name="常规 2 4 2 8" xfId="6635"/>
    <cellStyle name="常规 3 2 3 14" xfId="6636"/>
    <cellStyle name="常规 2 4 2 9" xfId="6637"/>
    <cellStyle name="常规 2 4 2_2015.1.3县级预算表" xfId="6638"/>
    <cellStyle name="输出 2 5 5" xfId="6639"/>
    <cellStyle name="常规 2 4 3" xfId="6640"/>
    <cellStyle name="常规 2 4 3 10" xfId="6641"/>
    <cellStyle name="常规 2 4 3 11" xfId="6642"/>
    <cellStyle name="常规 2 4 3 12" xfId="6643"/>
    <cellStyle name="常规 2 4 3 14" xfId="6644"/>
    <cellStyle name="常规 2 4 3 15" xfId="6645"/>
    <cellStyle name="常规 2 4 3 2" xfId="6646"/>
    <cellStyle name="汇总 6 5" xfId="6647"/>
    <cellStyle name="常规 2 4 3 2 2" xfId="6648"/>
    <cellStyle name="汇总 6 6" xfId="6649"/>
    <cellStyle name="常规 2 4 3 2 3" xfId="6650"/>
    <cellStyle name="适中 3 3_2016-2018年财政规划附表(2)" xfId="6651"/>
    <cellStyle name="汇总 6 7" xfId="6652"/>
    <cellStyle name="常规 2 4 3 2 4" xfId="6653"/>
    <cellStyle name="汇总 6 8" xfId="6654"/>
    <cellStyle name="常规 2 4 3 2 5" xfId="6655"/>
    <cellStyle name="常规 2 4 3 3" xfId="6656"/>
    <cellStyle name="输出 2 4 2 4" xfId="6657"/>
    <cellStyle name="常规 2 4 3 3 10" xfId="6658"/>
    <cellStyle name="输出 2 4 2 5" xfId="6659"/>
    <cellStyle name="常规 2 4 3 3 11" xfId="6660"/>
    <cellStyle name="常规 2 4 3 3 12" xfId="6661"/>
    <cellStyle name="常规 2 4 3 3 13" xfId="6662"/>
    <cellStyle name="汇总 7 5" xfId="6663"/>
    <cellStyle name="常规 2 4 3 3 2" xfId="6664"/>
    <cellStyle name="汇总 7 6" xfId="6665"/>
    <cellStyle name="常规 2 4 3 3 3" xfId="6666"/>
    <cellStyle name="汇总 7 7" xfId="6667"/>
    <cellStyle name="常规 2 4 3 3 4" xfId="6668"/>
    <cellStyle name="汇总 7 8" xfId="6669"/>
    <cellStyle name="常规 2 4 3 3 5" xfId="6670"/>
    <cellStyle name="汇总 7 9" xfId="6671"/>
    <cellStyle name="常规 2 4 3 3 6" xfId="6672"/>
    <cellStyle name="常规 2 4 3 3 7" xfId="6673"/>
    <cellStyle name="常规 2 4 3 3 8" xfId="6674"/>
    <cellStyle name="常规 2 4 3 3 9" xfId="6675"/>
    <cellStyle name="常规 2 4 3 4" xfId="6676"/>
    <cellStyle name="常规 2 4 3 5" xfId="6677"/>
    <cellStyle name="常规 2 4 3 6" xfId="6678"/>
    <cellStyle name="常规 2 4 3 7" xfId="6679"/>
    <cellStyle name="常规 2 4 3 8" xfId="6680"/>
    <cellStyle name="常规 2 4 3 9" xfId="6681"/>
    <cellStyle name="常规 2 4 3_2016-2018年财政规划附表(2)" xfId="6682"/>
    <cellStyle name="常规 2 4 4" xfId="6683"/>
    <cellStyle name="常规 2 4 4 10" xfId="6684"/>
    <cellStyle name="常规 2 4 4 11" xfId="6685"/>
    <cellStyle name="常规 2 4 4 12" xfId="6686"/>
    <cellStyle name="常规 2 4 4 13" xfId="6687"/>
    <cellStyle name="常规 2 4 4 14" xfId="6688"/>
    <cellStyle name="常规 2 4 4 15" xfId="6689"/>
    <cellStyle name="常规 2 4 4 2" xfId="6690"/>
    <cellStyle name="适中 2 6 12" xfId="6691"/>
    <cellStyle name="常规 2 4 4 2 2" xfId="6692"/>
    <cellStyle name="适中 2 6 13" xfId="6693"/>
    <cellStyle name="常规 2 4 4 2 3" xfId="6694"/>
    <cellStyle name="常规 2 4 4 2 4" xfId="6695"/>
    <cellStyle name="常规 2 4 4 2 5" xfId="6696"/>
    <cellStyle name="常规 2 4 4 3" xfId="6697"/>
    <cellStyle name="检查单元格 2 2 2 3 8" xfId="6698"/>
    <cellStyle name="常规 2 4 4 3 10" xfId="6699"/>
    <cellStyle name="检查单元格 2 2 2 3 9" xfId="6700"/>
    <cellStyle name="常规 2 4 4 3 11" xfId="6701"/>
    <cellStyle name="常规 2 4 4 3 12" xfId="6702"/>
    <cellStyle name="常规 2 4 4 3 13" xfId="6703"/>
    <cellStyle name="常规 2 4 4 3 2" xfId="6704"/>
    <cellStyle name="常规 2 4 4 3 3" xfId="6705"/>
    <cellStyle name="常规 2 4 4 3 4" xfId="6706"/>
    <cellStyle name="常规 2 4 4 3 5" xfId="6707"/>
    <cellStyle name="常规 2 4 4 3 6" xfId="6708"/>
    <cellStyle name="常规 2 4 4 3 7" xfId="6709"/>
    <cellStyle name="常规 2 4 4 3 8" xfId="6710"/>
    <cellStyle name="常规 2 4 4 3 9" xfId="6711"/>
    <cellStyle name="常规 2 4 4 4" xfId="6712"/>
    <cellStyle name="常规 2 4 4 5" xfId="6713"/>
    <cellStyle name="常规 2 4 4 6" xfId="6714"/>
    <cellStyle name="常规 2 4 4 7" xfId="6715"/>
    <cellStyle name="常规 2 4 4 8" xfId="6716"/>
    <cellStyle name="常规 2 4 4 9" xfId="6717"/>
    <cellStyle name="检查单元格 3 2 4 2" xfId="6718"/>
    <cellStyle name="常规 2 4 4_2016-2018年财政规划附表(2)" xfId="6719"/>
    <cellStyle name="常规 2 4 5" xfId="6720"/>
    <cellStyle name="常规 2 4 5 2" xfId="6721"/>
    <cellStyle name="常规 2 4 5 3" xfId="6722"/>
    <cellStyle name="常规 2 4 5 4" xfId="6723"/>
    <cellStyle name="常规 2 4 5 5" xfId="6724"/>
    <cellStyle name="常规 2 4 6" xfId="6725"/>
    <cellStyle name="常规 2 4 6 10" xfId="6726"/>
    <cellStyle name="常规 2 4 6 11" xfId="6727"/>
    <cellStyle name="常规 2 4 6 12" xfId="6728"/>
    <cellStyle name="常规 2 4 6 13" xfId="6729"/>
    <cellStyle name="常规 2 4 6 2" xfId="6730"/>
    <cellStyle name="常规 2 4 6 3" xfId="6731"/>
    <cellStyle name="常规 2 4 6 4" xfId="6732"/>
    <cellStyle name="常规 2 4 6 5" xfId="6733"/>
    <cellStyle name="常规 2 4 6 6" xfId="6734"/>
    <cellStyle name="常规 2 4 6 7" xfId="6735"/>
    <cellStyle name="常规 2 4 6 8" xfId="6736"/>
    <cellStyle name="常规 2 4 6 9" xfId="6737"/>
    <cellStyle name="常规 2 4 7" xfId="6738"/>
    <cellStyle name="常规 2 4 8" xfId="6739"/>
    <cellStyle name="警告文本 4 3 10" xfId="6740"/>
    <cellStyle name="常规 2 4 9" xfId="6741"/>
    <cellStyle name="常规 2 4_2015.1.3县级预算表" xfId="6742"/>
    <cellStyle name="常规 2 5" xfId="6743"/>
    <cellStyle name="常规 2 5 10" xfId="6744"/>
    <cellStyle name="常规 2 5 11" xfId="6745"/>
    <cellStyle name="常规 2 5 12" xfId="6746"/>
    <cellStyle name="常规 2 5 13" xfId="6747"/>
    <cellStyle name="常规 2 5 14" xfId="6748"/>
    <cellStyle name="常规 2 5 15" xfId="6749"/>
    <cellStyle name="常规 2 5 16" xfId="6750"/>
    <cellStyle name="常规 2 5 17" xfId="6751"/>
    <cellStyle name="常规 2 5 18" xfId="6752"/>
    <cellStyle name="输出 2 6 4" xfId="6753"/>
    <cellStyle name="常规 2 5 2" xfId="6754"/>
    <cellStyle name="常规 2 5 2 10" xfId="6755"/>
    <cellStyle name="常规 2 5 2 11" xfId="6756"/>
    <cellStyle name="常规 2 5 2 12" xfId="6757"/>
    <cellStyle name="常规 2 5 2 13" xfId="6758"/>
    <cellStyle name="常规 2 5 2 14" xfId="6759"/>
    <cellStyle name="常规 2 5 2 15" xfId="6760"/>
    <cellStyle name="常规 2 5 2 16" xfId="6761"/>
    <cellStyle name="常规 2 5 2 2" xfId="6762"/>
    <cellStyle name="常规 2 5 2 2 10" xfId="6763"/>
    <cellStyle name="常规 2 5 2 2 11" xfId="6764"/>
    <cellStyle name="常规 2 5 2 2 12" xfId="6765"/>
    <cellStyle name="常规 2 5 2 2 13" xfId="6766"/>
    <cellStyle name="常规 2 5 2 2 14" xfId="6767"/>
    <cellStyle name="常规 2 5 2 2 15" xfId="6768"/>
    <cellStyle name="常规 2 5 2 2 2" xfId="6769"/>
    <cellStyle name="常规 2 5 2 2 2 2" xfId="6770"/>
    <cellStyle name="常规 2 5 2 2 2 3" xfId="6771"/>
    <cellStyle name="解释性文本 5 3 2" xfId="6772"/>
    <cellStyle name="常规 2 5 2 2 2 4" xfId="6773"/>
    <cellStyle name="警告文本 4 2 10" xfId="6774"/>
    <cellStyle name="解释性文本 5 3 3" xfId="6775"/>
    <cellStyle name="常规 2 5 2 2 2 5" xfId="6776"/>
    <cellStyle name="常规 2 5 2 2 3" xfId="6777"/>
    <cellStyle name="常规 2 5 2 2 3 10" xfId="6778"/>
    <cellStyle name="常规 2 5 2 2 3 11" xfId="6779"/>
    <cellStyle name="常规 2 5 2 2 3 12" xfId="6780"/>
    <cellStyle name="适中 5 2 11" xfId="6781"/>
    <cellStyle name="常规 2 5 2 2 3 2" xfId="6782"/>
    <cellStyle name="适中 5 2 12" xfId="6783"/>
    <cellStyle name="常规 2 5 2 2 3 3" xfId="6784"/>
    <cellStyle name="适中 5 2 13" xfId="6785"/>
    <cellStyle name="解释性文本 5 4 2" xfId="6786"/>
    <cellStyle name="常规 2 5 2 2 3 4" xfId="6787"/>
    <cellStyle name="适中 5 2 14" xfId="6788"/>
    <cellStyle name="解释性文本 5 4 3" xfId="6789"/>
    <cellStyle name="常规 2 5 2 2 3 5" xfId="6790"/>
    <cellStyle name="适中 5 2 15" xfId="6791"/>
    <cellStyle name="解释性文本 5 4 4" xfId="6792"/>
    <cellStyle name="常规 2 5 2 2 3 6" xfId="6793"/>
    <cellStyle name="解释性文本 5 4 5" xfId="6794"/>
    <cellStyle name="常规 2 5 2 2 3 7" xfId="6795"/>
    <cellStyle name="常规 2 5 2 2 3 8" xfId="6796"/>
    <cellStyle name="常规 2 5 2 2 3 9" xfId="6797"/>
    <cellStyle name="常规 2 5 2 2 4" xfId="6798"/>
    <cellStyle name="常规 2 5 2 2 5" xfId="6799"/>
    <cellStyle name="常规 2 5 2 2 6" xfId="6800"/>
    <cellStyle name="常规 2 5 2 2 7" xfId="6801"/>
    <cellStyle name="常规 2 5 2 2 8" xfId="6802"/>
    <cellStyle name="常规 2 5 2 2 9" xfId="6803"/>
    <cellStyle name="常规 2 5 2 2_2016-2018年财政规划附表(2)" xfId="6804"/>
    <cellStyle name="常规 2 5 2 3" xfId="6805"/>
    <cellStyle name="常规 2 5 2 3 2" xfId="6806"/>
    <cellStyle name="常规 2 5 2 3 3" xfId="6807"/>
    <cellStyle name="常规 2 5 2 3 4" xfId="6808"/>
    <cellStyle name="常规 2 5 2 3 5" xfId="6809"/>
    <cellStyle name="常规 2 5 2 4" xfId="6810"/>
    <cellStyle name="汇总 5 2 3 2" xfId="6811"/>
    <cellStyle name="常规 2 5 2 4 10" xfId="6812"/>
    <cellStyle name="汇总 5 2 3 3" xfId="6813"/>
    <cellStyle name="常规 2 5 2 4 11" xfId="6814"/>
    <cellStyle name="汇总 5 2 3 4" xfId="6815"/>
    <cellStyle name="常规 2 5 2 4 12" xfId="6816"/>
    <cellStyle name="汇总 5 2 3 5" xfId="6817"/>
    <cellStyle name="常规 2 5 2 4 13" xfId="6818"/>
    <cellStyle name="常规 2 5 2 4 2" xfId="6819"/>
    <cellStyle name="常规 2 5 2 4 3" xfId="6820"/>
    <cellStyle name="常规 2 5 2 4 4" xfId="6821"/>
    <cellStyle name="常规 2 5 2 4 5" xfId="6822"/>
    <cellStyle name="常规 2 5 2 4 6" xfId="6823"/>
    <cellStyle name="常规 2 5 2 4 7" xfId="6824"/>
    <cellStyle name="常规 2 5 2 4 8" xfId="6825"/>
    <cellStyle name="常规 2 5 2 4 9" xfId="6826"/>
    <cellStyle name="常规 2 5 2 5" xfId="6827"/>
    <cellStyle name="常规 2 5 2 6" xfId="6828"/>
    <cellStyle name="常规 2 5 2 7" xfId="6829"/>
    <cellStyle name="常规 2 5 2 8" xfId="6830"/>
    <cellStyle name="常规 2 5 2 9" xfId="6831"/>
    <cellStyle name="输出 2 6 5" xfId="6832"/>
    <cellStyle name="常规 2 5 3" xfId="6833"/>
    <cellStyle name="常规 2 5 3 10" xfId="6834"/>
    <cellStyle name="常规 2 5 3 11" xfId="6835"/>
    <cellStyle name="常规 2 5 3 12" xfId="6836"/>
    <cellStyle name="常规 2 5 3 13" xfId="6837"/>
    <cellStyle name="常规 2 5 3 14" xfId="6838"/>
    <cellStyle name="常规 2 5 3 15" xfId="6839"/>
    <cellStyle name="常规 2 5 3 2" xfId="6840"/>
    <cellStyle name="常规 2 5 3 3" xfId="6841"/>
    <cellStyle name="常规 2 5 3 3 10" xfId="6842"/>
    <cellStyle name="常规 2 5 3 3 11" xfId="6843"/>
    <cellStyle name="常规 2 5 3 3 12" xfId="6844"/>
    <cellStyle name="常规 2 5 3 3 13" xfId="6845"/>
    <cellStyle name="计算 4 2 2 2 5" xfId="6846"/>
    <cellStyle name="常规 2 5 3 3 2" xfId="6847"/>
    <cellStyle name="常规 2 5 3 3 3" xfId="6848"/>
    <cellStyle name="常规 2 5 3 3 4" xfId="6849"/>
    <cellStyle name="常规 2 5 3 3 5" xfId="6850"/>
    <cellStyle name="常规 2 5 3 3 6" xfId="6851"/>
    <cellStyle name="常规 2 5 3 3 7" xfId="6852"/>
    <cellStyle name="常规 2 5 3 3 8" xfId="6853"/>
    <cellStyle name="常规 2 5 3 3 9" xfId="6854"/>
    <cellStyle name="计算 5 10" xfId="6855"/>
    <cellStyle name="常规 2 5 3 4" xfId="6856"/>
    <cellStyle name="计算 5 11" xfId="6857"/>
    <cellStyle name="常规 2 5 3 5" xfId="6858"/>
    <cellStyle name="计算 5 12" xfId="6859"/>
    <cellStyle name="常规 2 5 3 6" xfId="6860"/>
    <cellStyle name="计算 5 13" xfId="6861"/>
    <cellStyle name="常规 2 5 3 7" xfId="6862"/>
    <cellStyle name="计算 5 14" xfId="6863"/>
    <cellStyle name="常规 2 5 3 8" xfId="6864"/>
    <cellStyle name="计算 5 15" xfId="6865"/>
    <cellStyle name="常规 2 5 3 9" xfId="6866"/>
    <cellStyle name="常规 2 5 3_2016-2018年财政规划附表(2)" xfId="6867"/>
    <cellStyle name="输出 2 6 6" xfId="6868"/>
    <cellStyle name="常规 2 5 4" xfId="6869"/>
    <cellStyle name="常规 2 5 4 10" xfId="6870"/>
    <cellStyle name="常规 2 5 4 11" xfId="6871"/>
    <cellStyle name="常规 2 5 4 12" xfId="6872"/>
    <cellStyle name="常规 2 5 4 13" xfId="6873"/>
    <cellStyle name="常规 2 5 4 14" xfId="6874"/>
    <cellStyle name="常规 2 5 4 15" xfId="6875"/>
    <cellStyle name="常规 2 5 4 2" xfId="6876"/>
    <cellStyle name="常规 2 5 4 2 2" xfId="6877"/>
    <cellStyle name="常规 2 5 4 2 3" xfId="6878"/>
    <cellStyle name="常规 2 5 4 2 4" xfId="6879"/>
    <cellStyle name="常规 2 5 4 2 5" xfId="6880"/>
    <cellStyle name="常规 2 5 4 3" xfId="6881"/>
    <cellStyle name="输入 3 17" xfId="6882"/>
    <cellStyle name="常规 2 5 4 3 10" xfId="6883"/>
    <cellStyle name="输入 3 18" xfId="6884"/>
    <cellStyle name="常规 2 5 4 3 11" xfId="6885"/>
    <cellStyle name="常规 2 5 4 3 12" xfId="6886"/>
    <cellStyle name="常规 2 5 4 3 13" xfId="6887"/>
    <cellStyle name="常规 2 5 4 3 2" xfId="6888"/>
    <cellStyle name="常规 2 5 4 3 3" xfId="6889"/>
    <cellStyle name="常规 2 5 4 3 4" xfId="6890"/>
    <cellStyle name="常规 2 5 4 3 5" xfId="6891"/>
    <cellStyle name="常规 2 5 4 3 6" xfId="6892"/>
    <cellStyle name="常规 2 5 4 3 7" xfId="6893"/>
    <cellStyle name="常规 2 5 4 3 8" xfId="6894"/>
    <cellStyle name="常规 2 5 4 3 9" xfId="6895"/>
    <cellStyle name="常规 2 5 4 4" xfId="6896"/>
    <cellStyle name="常规 2 5 4 5" xfId="6897"/>
    <cellStyle name="常规 2 5 4 6" xfId="6898"/>
    <cellStyle name="常规 2 5 4 7" xfId="6899"/>
    <cellStyle name="常规 2 5 4 8" xfId="6900"/>
    <cellStyle name="常规 2 5 4_2016-2018年财政规划附表(2)" xfId="6901"/>
    <cellStyle name="输出 2 6 7" xfId="6902"/>
    <cellStyle name="适中 5 3 10" xfId="6903"/>
    <cellStyle name="常规 2 5 5" xfId="6904"/>
    <cellStyle name="常规 2 5 5 2" xfId="6905"/>
    <cellStyle name="常规 2 5 5 3" xfId="6906"/>
    <cellStyle name="常规 2 5 5 4" xfId="6907"/>
    <cellStyle name="常规 2 5 5 5" xfId="6908"/>
    <cellStyle name="输出 2 6 8" xfId="6909"/>
    <cellStyle name="适中 5 3 11" xfId="6910"/>
    <cellStyle name="常规 2 5 6" xfId="6911"/>
    <cellStyle name="常规 2 5 6 10" xfId="6912"/>
    <cellStyle name="常规 2 5 6 11" xfId="6913"/>
    <cellStyle name="常规 2 5 6 12" xfId="6914"/>
    <cellStyle name="常规 2 5 6 13" xfId="6915"/>
    <cellStyle name="常规 2 5 6 2" xfId="6916"/>
    <cellStyle name="常规 2 5 6 3" xfId="6917"/>
    <cellStyle name="常规 2 5 6 4" xfId="6918"/>
    <cellStyle name="常规 2 5 6 5" xfId="6919"/>
    <cellStyle name="常规 2 5 6 6" xfId="6920"/>
    <cellStyle name="常规 2 5 6 7" xfId="6921"/>
    <cellStyle name="常规 2 5 6 8" xfId="6922"/>
    <cellStyle name="常规 2 5 6 9" xfId="6923"/>
    <cellStyle name="输出 2 6 9" xfId="6924"/>
    <cellStyle name="适中 5 3 12" xfId="6925"/>
    <cellStyle name="常规 2 5 7" xfId="6926"/>
    <cellStyle name="适中 5 3 13" xfId="6927"/>
    <cellStyle name="常规 2 5 8" xfId="6928"/>
    <cellStyle name="适中 5 3 14" xfId="6929"/>
    <cellStyle name="常规 2 5 9" xfId="6930"/>
    <cellStyle name="常规 2 5_2015.1.3县级预算表" xfId="6931"/>
    <cellStyle name="常规 2 6" xfId="6932"/>
    <cellStyle name="常规 2 6 10" xfId="6933"/>
    <cellStyle name="常规 2 6 11" xfId="6934"/>
    <cellStyle name="常规 2 6 12" xfId="6935"/>
    <cellStyle name="常规 2 6 13" xfId="6936"/>
    <cellStyle name="常规 2 6 14" xfId="6937"/>
    <cellStyle name="常规 2 6 15" xfId="6938"/>
    <cellStyle name="常规 2 6 16" xfId="6939"/>
    <cellStyle name="常规 2 6 17" xfId="6940"/>
    <cellStyle name="常规 2 6 18" xfId="6941"/>
    <cellStyle name="常规 2 6 2" xfId="6942"/>
    <cellStyle name="常规 2 6 2 10" xfId="6943"/>
    <cellStyle name="常规 2 6 2 11" xfId="6944"/>
    <cellStyle name="常规 2 6 2 12" xfId="6945"/>
    <cellStyle name="常规 2 6 2 13" xfId="6946"/>
    <cellStyle name="常规 2 6 2 14" xfId="6947"/>
    <cellStyle name="适中 2 2 3 2" xfId="6948"/>
    <cellStyle name="常规 2 6 2 15" xfId="6949"/>
    <cellStyle name="适中 2 2 3 3" xfId="6950"/>
    <cellStyle name="常规 2 6 2 16" xfId="6951"/>
    <cellStyle name="常规 2 6 2 2" xfId="6952"/>
    <cellStyle name="常规 2 6 2 2 10" xfId="6953"/>
    <cellStyle name="常规 2 6 2 2 11" xfId="6954"/>
    <cellStyle name="常规 2 6 2 2 12" xfId="6955"/>
    <cellStyle name="常规 2 6 2 2 13" xfId="6956"/>
    <cellStyle name="常规 2 6 2 2 14" xfId="6957"/>
    <cellStyle name="常规 2 6 2 2 15" xfId="6958"/>
    <cellStyle name="常规 2 6 2 2 2" xfId="6959"/>
    <cellStyle name="常规 2 6 2 2 2 2" xfId="6960"/>
    <cellStyle name="常规 2 6 2 2 2 3" xfId="6961"/>
    <cellStyle name="常规 2 6 2 2 2 4" xfId="6962"/>
    <cellStyle name="常规 2 6 2 2 3" xfId="6963"/>
    <cellStyle name="常规 2 6 2 2 3 10" xfId="6964"/>
    <cellStyle name="常规 2 6 2 2 3 11" xfId="6965"/>
    <cellStyle name="常规 2 6 2 2 3 12" xfId="6966"/>
    <cellStyle name="常规 2 6 2 2 3 13" xfId="6967"/>
    <cellStyle name="常规 2 6 2 2 3 2" xfId="6968"/>
    <cellStyle name="常规 2 6 2 2 3 3" xfId="6969"/>
    <cellStyle name="常规 2 6 2 2 3 4" xfId="6970"/>
    <cellStyle name="常规 2 6 2 2 4" xfId="6971"/>
    <cellStyle name="常规 2 6 2 2 5" xfId="6972"/>
    <cellStyle name="常规 2 6 2 2 6" xfId="6973"/>
    <cellStyle name="常规 2 6 2 2 7" xfId="6974"/>
    <cellStyle name="常规 2 6 2 2 8" xfId="6975"/>
    <cellStyle name="常规 2 6 2 2 9" xfId="6976"/>
    <cellStyle name="常规 2 6 2 2_2016-2018年财政规划附表(2)" xfId="6977"/>
    <cellStyle name="常规 2 6 2 3" xfId="6978"/>
    <cellStyle name="常规 2 6 2 3 2" xfId="6979"/>
    <cellStyle name="常规 2 6 2 3 3" xfId="6980"/>
    <cellStyle name="常规 2 6 2 3 4" xfId="6981"/>
    <cellStyle name="常规 2 6 2 3 5" xfId="6982"/>
    <cellStyle name="常规 2 6 2 4" xfId="6983"/>
    <cellStyle name="常规 2 6 2 4 10" xfId="6984"/>
    <cellStyle name="常规 2 6 2 4 11" xfId="6985"/>
    <cellStyle name="常规 2 6 2 4 12" xfId="6986"/>
    <cellStyle name="常规 2 6 2 4 13" xfId="6987"/>
    <cellStyle name="常规 2 6 2 4 2" xfId="6988"/>
    <cellStyle name="常规 2 6 2 4 3" xfId="6989"/>
    <cellStyle name="常规 2 6 2 4 4" xfId="6990"/>
    <cellStyle name="常规 2 6 2 4 5" xfId="6991"/>
    <cellStyle name="常规 2 6 2 4 6" xfId="6992"/>
    <cellStyle name="常规 2 6 2 4 7" xfId="6993"/>
    <cellStyle name="常规 2 6 2 4 8" xfId="6994"/>
    <cellStyle name="常规 2 6 2 4 9" xfId="6995"/>
    <cellStyle name="常规 2 6 2 5" xfId="6996"/>
    <cellStyle name="常规 2 6 2 6" xfId="6997"/>
    <cellStyle name="常规 2 6 2 7" xfId="6998"/>
    <cellStyle name="常规 2 6 2 8" xfId="6999"/>
    <cellStyle name="好 2 2 2 2 2" xfId="7000"/>
    <cellStyle name="常规 2 6 2 9" xfId="7001"/>
    <cellStyle name="汇总 5 3 8" xfId="7002"/>
    <cellStyle name="常规 2 6 2_2015.1.3县级预算表" xfId="7003"/>
    <cellStyle name="常规 2 6 3" xfId="7004"/>
    <cellStyle name="常规 2 6 3 10" xfId="7005"/>
    <cellStyle name="常规 2 6 3 11" xfId="7006"/>
    <cellStyle name="常规 2 6 3 12" xfId="7007"/>
    <cellStyle name="常规 2 6 3 13" xfId="7008"/>
    <cellStyle name="常规 2 6 3 14" xfId="7009"/>
    <cellStyle name="常规 2 6 3 15" xfId="7010"/>
    <cellStyle name="常规 2 6 3 2" xfId="7011"/>
    <cellStyle name="常规 2 6 3 2 2" xfId="7012"/>
    <cellStyle name="常规 2 6 3 2 3" xfId="7013"/>
    <cellStyle name="常规 2 6 3 2 4" xfId="7014"/>
    <cellStyle name="常规 2 6 3 2 5" xfId="7015"/>
    <cellStyle name="常规 2 6 3 3" xfId="7016"/>
    <cellStyle name="常规 2 6 3 3 10" xfId="7017"/>
    <cellStyle name="常规 2 6 3 3 11" xfId="7018"/>
    <cellStyle name="常规 2 6 3 3 12" xfId="7019"/>
    <cellStyle name="常规 2 6 3 3 13" xfId="7020"/>
    <cellStyle name="常规 2 6 3 3 2" xfId="7021"/>
    <cellStyle name="常规 2 6 3 3 3" xfId="7022"/>
    <cellStyle name="常规 2 6 3 3 4" xfId="7023"/>
    <cellStyle name="常规 2 6 3 3 5" xfId="7024"/>
    <cellStyle name="常规 2 6 3 3 6" xfId="7025"/>
    <cellStyle name="常规 2 6 3 3 7" xfId="7026"/>
    <cellStyle name="常规 2 6 3 3 8" xfId="7027"/>
    <cellStyle name="常规 2 6 3 3 9" xfId="7028"/>
    <cellStyle name="常规 2 6 3 4" xfId="7029"/>
    <cellStyle name="常规 2 6 3 5" xfId="7030"/>
    <cellStyle name="常规 2 6 3 6" xfId="7031"/>
    <cellStyle name="常规 2 6 3 7" xfId="7032"/>
    <cellStyle name="常规 2 6 3 8" xfId="7033"/>
    <cellStyle name="好 2 2 2 3 2" xfId="7034"/>
    <cellStyle name="常规 2 6 3 9" xfId="7035"/>
    <cellStyle name="常规 2 6 3_2016-2018年财政规划附表(2)" xfId="7036"/>
    <cellStyle name="常规 2 6 4" xfId="7037"/>
    <cellStyle name="适中 4 2" xfId="7038"/>
    <cellStyle name="常规 2 6 4 10" xfId="7039"/>
    <cellStyle name="适中 4 3" xfId="7040"/>
    <cellStyle name="常规 2 6 4 11" xfId="7041"/>
    <cellStyle name="适中 4 4" xfId="7042"/>
    <cellStyle name="常规 2 6 4 12" xfId="7043"/>
    <cellStyle name="适中 4 5" xfId="7044"/>
    <cellStyle name="常规 2 6 4 13" xfId="7045"/>
    <cellStyle name="适中 4 6" xfId="7046"/>
    <cellStyle name="常规 2 6 4 14" xfId="7047"/>
    <cellStyle name="适中 4 7" xfId="7048"/>
    <cellStyle name="常规 2 6 4 15" xfId="7049"/>
    <cellStyle name="常规 2 6 4 2" xfId="7050"/>
    <cellStyle name="适中 2 2 9" xfId="7051"/>
    <cellStyle name="常规 2 6 4 2 2" xfId="7052"/>
    <cellStyle name="常规 2 6 4 2 3" xfId="7053"/>
    <cellStyle name="常规 2 6 4 2 4" xfId="7054"/>
    <cellStyle name="输入 3 2 2 2 2" xfId="7055"/>
    <cellStyle name="常规 2 6 4 2 5" xfId="7056"/>
    <cellStyle name="常规 2 6 4 3" xfId="7057"/>
    <cellStyle name="常规 2 6 4 3 10" xfId="7058"/>
    <cellStyle name="常规 2 6 4 3 11" xfId="7059"/>
    <cellStyle name="常规 2 6 4 3 12" xfId="7060"/>
    <cellStyle name="常规 2 6 4 3 13" xfId="7061"/>
    <cellStyle name="适中 2 3 9" xfId="7062"/>
    <cellStyle name="汇总 2 2 16" xfId="7063"/>
    <cellStyle name="常规 2 6 4 3 2" xfId="7064"/>
    <cellStyle name="常规 2 6 4 3 3" xfId="7065"/>
    <cellStyle name="常规 2 6 4 3 4" xfId="7066"/>
    <cellStyle name="输入 3 2 2 3 2" xfId="7067"/>
    <cellStyle name="常规 2 6 4 3 5" xfId="7068"/>
    <cellStyle name="输入 3 2 2 3 3" xfId="7069"/>
    <cellStyle name="常规 2 6 4 3 6" xfId="7070"/>
    <cellStyle name="输入 3 2 2 3 4" xfId="7071"/>
    <cellStyle name="常规 2 6 4 3 7" xfId="7072"/>
    <cellStyle name="输入 3 2 2 3 5" xfId="7073"/>
    <cellStyle name="常规 2 6 4 3 8" xfId="7074"/>
    <cellStyle name="输入 3 2 2 3 6" xfId="7075"/>
    <cellStyle name="常规 2 6 4 3 9" xfId="7076"/>
    <cellStyle name="常规 2 6 4 4" xfId="7077"/>
    <cellStyle name="常规 2 6 4 5" xfId="7078"/>
    <cellStyle name="常规 2 6 4 6" xfId="7079"/>
    <cellStyle name="常规 2 6 4 7" xfId="7080"/>
    <cellStyle name="常规 2 6 4 8" xfId="7081"/>
    <cellStyle name="常规 2 6 4 9" xfId="7082"/>
    <cellStyle name="常规 2 6 4_2016-2018年财政规划附表(2)" xfId="7083"/>
    <cellStyle name="常规 2 6 5" xfId="7084"/>
    <cellStyle name="常规 2 6 5 2" xfId="7085"/>
    <cellStyle name="常规 2 6 5 3" xfId="7086"/>
    <cellStyle name="常规 2 6 5 4" xfId="7087"/>
    <cellStyle name="常规 2 6 5 5" xfId="7088"/>
    <cellStyle name="常规 2 6 6" xfId="7089"/>
    <cellStyle name="常规 2 6 6 10" xfId="7090"/>
    <cellStyle name="常规 2 6 6 11" xfId="7091"/>
    <cellStyle name="常规 2 6 6 12" xfId="7092"/>
    <cellStyle name="常规 2 6 6 13" xfId="7093"/>
    <cellStyle name="常规 2 6 6 2" xfId="7094"/>
    <cellStyle name="常规 2 6 6 3" xfId="7095"/>
    <cellStyle name="常规 2 6 6 4" xfId="7096"/>
    <cellStyle name="常规 2 6 6 5" xfId="7097"/>
    <cellStyle name="常规 2 6 6 6" xfId="7098"/>
    <cellStyle name="常规 2 6 6 7" xfId="7099"/>
    <cellStyle name="适中 3_2015.1.3县级预算表" xfId="7100"/>
    <cellStyle name="常规 2 6 6 8" xfId="7101"/>
    <cellStyle name="常规 2 6 6 9" xfId="7102"/>
    <cellStyle name="常规 2 6 7" xfId="7103"/>
    <cellStyle name="常规 2 6 8" xfId="7104"/>
    <cellStyle name="常规 2 6 9" xfId="7105"/>
    <cellStyle name="常规 2 6_2015.1.3县级预算表" xfId="7106"/>
    <cellStyle name="常规 2 7" xfId="7107"/>
    <cellStyle name="常规 2 7 10" xfId="7108"/>
    <cellStyle name="常规 2 7 11" xfId="7109"/>
    <cellStyle name="常规 2 7 12" xfId="7110"/>
    <cellStyle name="常规 2 7 13" xfId="7111"/>
    <cellStyle name="常规 2 7 14" xfId="7112"/>
    <cellStyle name="常规 2 7 15" xfId="7113"/>
    <cellStyle name="常规 2 7 16" xfId="7114"/>
    <cellStyle name="常规 2 7 17" xfId="7115"/>
    <cellStyle name="常规 2 7 2" xfId="7116"/>
    <cellStyle name="注释 2 3 9" xfId="7117"/>
    <cellStyle name="常规 2 7 2 10" xfId="7118"/>
    <cellStyle name="常规 2 7 2 11" xfId="7119"/>
    <cellStyle name="常规 2 7 2 12" xfId="7120"/>
    <cellStyle name="常规 2 7 2 13" xfId="7121"/>
    <cellStyle name="常规 2 7 2 14" xfId="7122"/>
    <cellStyle name="常规 2 7 2 15" xfId="7123"/>
    <cellStyle name="常规 2 7 2 2" xfId="7124"/>
    <cellStyle name="警告文本 3 3 6" xfId="7125"/>
    <cellStyle name="常规 2 7 2 2 2" xfId="7126"/>
    <cellStyle name="警告文本 3 3 7" xfId="7127"/>
    <cellStyle name="常规 2 7 2 2 3" xfId="7128"/>
    <cellStyle name="警告文本 3 3 8" xfId="7129"/>
    <cellStyle name="常规 2 7 2 2 4" xfId="7130"/>
    <cellStyle name="警告文本 3 3 9" xfId="7131"/>
    <cellStyle name="常规 2 7 2 2 5" xfId="7132"/>
    <cellStyle name="常规 2 7 2 3" xfId="7133"/>
    <cellStyle name="常规 2 7 2 3 10" xfId="7134"/>
    <cellStyle name="适中 4 4 10" xfId="7135"/>
    <cellStyle name="常规 2 7 2 3 11" xfId="7136"/>
    <cellStyle name="适中 4 4 11" xfId="7137"/>
    <cellStyle name="常规 2 7 2 3 12" xfId="7138"/>
    <cellStyle name="适中 4 4 12" xfId="7139"/>
    <cellStyle name="常规 2 7 2 3 13" xfId="7140"/>
    <cellStyle name="警告文本 3 4 6" xfId="7141"/>
    <cellStyle name="常规 2 7 2 3 2" xfId="7142"/>
    <cellStyle name="警告文本 3 4 7" xfId="7143"/>
    <cellStyle name="常规 2 7 2 3 3" xfId="7144"/>
    <cellStyle name="警告文本 3 4 8" xfId="7145"/>
    <cellStyle name="常规 2 7 2 3 4" xfId="7146"/>
    <cellStyle name="警告文本 3 4 9" xfId="7147"/>
    <cellStyle name="常规 2 7 2 3 5" xfId="7148"/>
    <cellStyle name="常规 2 7 2 3 6" xfId="7149"/>
    <cellStyle name="常规 2 7 2 3 7" xfId="7150"/>
    <cellStyle name="常规 2 7 2 3 8" xfId="7151"/>
    <cellStyle name="常规 2 7 2 3 9" xfId="7152"/>
    <cellStyle name="常规 2 7 2 4" xfId="7153"/>
    <cellStyle name="常规 2 7 2 5" xfId="7154"/>
    <cellStyle name="常规 2 7 2 6" xfId="7155"/>
    <cellStyle name="常规 2 7 2 7" xfId="7156"/>
    <cellStyle name="常规 2 7 2 8" xfId="7157"/>
    <cellStyle name="常规 2 7 2 9" xfId="7158"/>
    <cellStyle name="常规 2 7 2_2016-2018年财政规划附表(2)" xfId="7159"/>
    <cellStyle name="常规 4_2015.1.3县级预算表" xfId="7160"/>
    <cellStyle name="常规 2 7 3" xfId="7161"/>
    <cellStyle name="常规 2 7 3 10" xfId="7162"/>
    <cellStyle name="常规 2 7 3 11" xfId="7163"/>
    <cellStyle name="常规 2 7 3 12" xfId="7164"/>
    <cellStyle name="常规 2 7 3 13" xfId="7165"/>
    <cellStyle name="常规 2 7 3 14" xfId="7166"/>
    <cellStyle name="常规 2 7 3 15" xfId="7167"/>
    <cellStyle name="常规 2 7 3 2" xfId="7168"/>
    <cellStyle name="警告文本 4 3 6" xfId="7169"/>
    <cellStyle name="常规 2 7 3 2 2" xfId="7170"/>
    <cellStyle name="警告文本 4 3 7" xfId="7171"/>
    <cellStyle name="常规 2 7 3 2 3" xfId="7172"/>
    <cellStyle name="常规 2 7 3 3" xfId="7173"/>
    <cellStyle name="输入 4 4" xfId="7174"/>
    <cellStyle name="常规 2 7 3 3 10" xfId="7175"/>
    <cellStyle name="输入 4 5" xfId="7176"/>
    <cellStyle name="常规 2 7 3 3 11" xfId="7177"/>
    <cellStyle name="输入 4 6" xfId="7178"/>
    <cellStyle name="常规 2 7 3 3 12" xfId="7179"/>
    <cellStyle name="输入 4 7" xfId="7180"/>
    <cellStyle name="常规 2 7 3 3 13" xfId="7181"/>
    <cellStyle name="警告文本 4 4 6" xfId="7182"/>
    <cellStyle name="常规 2 7 3 3 2" xfId="7183"/>
    <cellStyle name="警告文本 4 4 7" xfId="7184"/>
    <cellStyle name="常规 2 7 3 3 3" xfId="7185"/>
    <cellStyle name="常规 2 7 3 3 8" xfId="7186"/>
    <cellStyle name="注释 3 2 4 10" xfId="7187"/>
    <cellStyle name="常规 2 7 3 3 9" xfId="7188"/>
    <cellStyle name="常规 2 7 3 4" xfId="7189"/>
    <cellStyle name="常规 2 7 3 5" xfId="7190"/>
    <cellStyle name="常规 2 7 3 6" xfId="7191"/>
    <cellStyle name="常规 2 7 3 7" xfId="7192"/>
    <cellStyle name="常规 2 7 3 8" xfId="7193"/>
    <cellStyle name="常规 2 7 3 9" xfId="7194"/>
    <cellStyle name="常规 2 7 3_2016-2018年财政规划附表(2)" xfId="7195"/>
    <cellStyle name="常规 2 7 4" xfId="7196"/>
    <cellStyle name="常规 2 7 4 2" xfId="7197"/>
    <cellStyle name="常规 2 7 4 3" xfId="7198"/>
    <cellStyle name="常规 2 7 4 4" xfId="7199"/>
    <cellStyle name="常规 2 7 4 5" xfId="7200"/>
    <cellStyle name="常规 2 7 5" xfId="7201"/>
    <cellStyle name="常规 2 7 5 10" xfId="7202"/>
    <cellStyle name="常规 2 7 5 11" xfId="7203"/>
    <cellStyle name="常规 2 7 5 12" xfId="7204"/>
    <cellStyle name="常规 2 7 5 13" xfId="7205"/>
    <cellStyle name="常规 2 7 5 2" xfId="7206"/>
    <cellStyle name="常规 2 7 5 3" xfId="7207"/>
    <cellStyle name="常规 2 7 5 4" xfId="7208"/>
    <cellStyle name="常规 2 7 5 5" xfId="7209"/>
    <cellStyle name="常规 2 7 5 6" xfId="7210"/>
    <cellStyle name="常规 2 7 5 7" xfId="7211"/>
    <cellStyle name="常规 2 7 5 8" xfId="7212"/>
    <cellStyle name="常规 2 7 5 9" xfId="7213"/>
    <cellStyle name="常规 2 7 6" xfId="7214"/>
    <cellStyle name="常规 2 7 7" xfId="7215"/>
    <cellStyle name="常规 2 7 8" xfId="7216"/>
    <cellStyle name="常规 2 7 9" xfId="7217"/>
    <cellStyle name="解释性文本 4 2 2 11" xfId="7218"/>
    <cellStyle name="常规 6 2 2 7" xfId="7219"/>
    <cellStyle name="常规 2 7_2015.1.3县级预算表" xfId="7220"/>
    <cellStyle name="输入 2" xfId="7221"/>
    <cellStyle name="常规 2 8" xfId="7222"/>
    <cellStyle name="输入 2 10" xfId="7223"/>
    <cellStyle name="常规 2 8 10" xfId="7224"/>
    <cellStyle name="输入 2 11" xfId="7225"/>
    <cellStyle name="常规 2 8 11" xfId="7226"/>
    <cellStyle name="输入 2 12" xfId="7227"/>
    <cellStyle name="常规 2 8 12" xfId="7228"/>
    <cellStyle name="输入 2 13" xfId="7229"/>
    <cellStyle name="常规 2 8 13" xfId="7230"/>
    <cellStyle name="输入 2 14" xfId="7231"/>
    <cellStyle name="常规 2 8 14" xfId="7232"/>
    <cellStyle name="输入 2 15" xfId="7233"/>
    <cellStyle name="常规 2 8 15" xfId="7234"/>
    <cellStyle name="输入 2 2" xfId="7235"/>
    <cellStyle name="常规 2 8 2" xfId="7236"/>
    <cellStyle name="输入 2 2 2" xfId="7237"/>
    <cellStyle name="常规 2 8 2 2" xfId="7238"/>
    <cellStyle name="输入 2 2 3" xfId="7239"/>
    <cellStyle name="常规 2 8 2 3" xfId="7240"/>
    <cellStyle name="输入 2 2 4" xfId="7241"/>
    <cellStyle name="常规 2 8 2 4" xfId="7242"/>
    <cellStyle name="输入 2 2 5" xfId="7243"/>
    <cellStyle name="常规 2 8 2 5" xfId="7244"/>
    <cellStyle name="输入 2 3" xfId="7245"/>
    <cellStyle name="常规 2 8 3" xfId="7246"/>
    <cellStyle name="输入 2 3 10" xfId="7247"/>
    <cellStyle name="常规 2 8 3 10" xfId="7248"/>
    <cellStyle name="输入 2 3 11" xfId="7249"/>
    <cellStyle name="常规 2 8 3 11" xfId="7250"/>
    <cellStyle name="输入 2 3 12" xfId="7251"/>
    <cellStyle name="常规 2 8 3 12" xfId="7252"/>
    <cellStyle name="输入 2 3 13" xfId="7253"/>
    <cellStyle name="常规 2 8 3 13" xfId="7254"/>
    <cellStyle name="输入 2 3 2" xfId="7255"/>
    <cellStyle name="常规 2 8 3 2" xfId="7256"/>
    <cellStyle name="输入 2 3 3" xfId="7257"/>
    <cellStyle name="常规 2 8 3 3" xfId="7258"/>
    <cellStyle name="输入 2 3 4" xfId="7259"/>
    <cellStyle name="常规 2 8 3 4" xfId="7260"/>
    <cellStyle name="输入 2 3 5" xfId="7261"/>
    <cellStyle name="常规 2 8 3 5" xfId="7262"/>
    <cellStyle name="输入 2 3 6" xfId="7263"/>
    <cellStyle name="常规 2 8 3 6" xfId="7264"/>
    <cellStyle name="输入 2 3 7" xfId="7265"/>
    <cellStyle name="常规 2 8 3 7" xfId="7266"/>
    <cellStyle name="输入 2 3 8" xfId="7267"/>
    <cellStyle name="常规 2 8 3 8" xfId="7268"/>
    <cellStyle name="输入 2 3 9" xfId="7269"/>
    <cellStyle name="常规 2 8 3 9" xfId="7270"/>
    <cellStyle name="输入 2 4" xfId="7271"/>
    <cellStyle name="常规 2 8 4" xfId="7272"/>
    <cellStyle name="输入 2 5" xfId="7273"/>
    <cellStyle name="常规 2 8 5" xfId="7274"/>
    <cellStyle name="输入 2 6" xfId="7275"/>
    <cellStyle name="常规 2 8 6" xfId="7276"/>
    <cellStyle name="输入 2 7" xfId="7277"/>
    <cellStyle name="常规 2 8 7" xfId="7278"/>
    <cellStyle name="输入 2 8" xfId="7279"/>
    <cellStyle name="常规 2 8 8" xfId="7280"/>
    <cellStyle name="输入 2 9" xfId="7281"/>
    <cellStyle name="常规 2 8 9" xfId="7282"/>
    <cellStyle name="常规 2 8_2016-2018年财政规划附表(2)" xfId="7283"/>
    <cellStyle name="输入 3" xfId="7284"/>
    <cellStyle name="常规 2 9" xfId="7285"/>
    <cellStyle name="输入 3 10" xfId="7286"/>
    <cellStyle name="常规 2 9 10" xfId="7287"/>
    <cellStyle name="输入 3 11" xfId="7288"/>
    <cellStyle name="常规 2 9 11" xfId="7289"/>
    <cellStyle name="输入 3 12" xfId="7290"/>
    <cellStyle name="常规 2 9 12" xfId="7291"/>
    <cellStyle name="输入 3 13" xfId="7292"/>
    <cellStyle name="常规 2 9 13" xfId="7293"/>
    <cellStyle name="输入 3 14" xfId="7294"/>
    <cellStyle name="常规 2 9 14" xfId="7295"/>
    <cellStyle name="输入 3 15" xfId="7296"/>
    <cellStyle name="常规 2 9 15" xfId="7297"/>
    <cellStyle name="输入 3 2" xfId="7298"/>
    <cellStyle name="常规 2 9 2" xfId="7299"/>
    <cellStyle name="输入 3 2 2" xfId="7300"/>
    <cellStyle name="常规 2 9 2 2" xfId="7301"/>
    <cellStyle name="输入 3 2 3" xfId="7302"/>
    <cellStyle name="常规 2 9 2 3" xfId="7303"/>
    <cellStyle name="输入 3 2 4" xfId="7304"/>
    <cellStyle name="常规 2 9 2 4" xfId="7305"/>
    <cellStyle name="输入 3 2 5" xfId="7306"/>
    <cellStyle name="常规 3 3 3 10" xfId="7307"/>
    <cellStyle name="常规 2 9 2 5" xfId="7308"/>
    <cellStyle name="输入 3 3" xfId="7309"/>
    <cellStyle name="常规 2 9 3" xfId="7310"/>
    <cellStyle name="输入 3 3 2" xfId="7311"/>
    <cellStyle name="常规 2 9 3 2" xfId="7312"/>
    <cellStyle name="输入 3 3 3" xfId="7313"/>
    <cellStyle name="常规 2 9 3 3" xfId="7314"/>
    <cellStyle name="输入 3 3 4" xfId="7315"/>
    <cellStyle name="常规 2 9 3 4" xfId="7316"/>
    <cellStyle name="输入 3 3 5" xfId="7317"/>
    <cellStyle name="常规 2 9 3 5" xfId="7318"/>
    <cellStyle name="输入 3 3 6" xfId="7319"/>
    <cellStyle name="常规 2 9 3 6" xfId="7320"/>
    <cellStyle name="输入 3 3 7" xfId="7321"/>
    <cellStyle name="常规 2 9 3 7" xfId="7322"/>
    <cellStyle name="输入 3 3 8" xfId="7323"/>
    <cellStyle name="常规 2 9 3 8" xfId="7324"/>
    <cellStyle name="输入 3 3 9" xfId="7325"/>
    <cellStyle name="常规 2 9 3 9" xfId="7326"/>
    <cellStyle name="输入 3 4" xfId="7327"/>
    <cellStyle name="常规 2 9 4" xfId="7328"/>
    <cellStyle name="输入 3 5" xfId="7329"/>
    <cellStyle name="常规 2 9 5" xfId="7330"/>
    <cellStyle name="输入 3 6" xfId="7331"/>
    <cellStyle name="常规 2 9 6" xfId="7332"/>
    <cellStyle name="输入 3 7" xfId="7333"/>
    <cellStyle name="常规 2 9 7" xfId="7334"/>
    <cellStyle name="输入 3 8" xfId="7335"/>
    <cellStyle name="常规 2 9 8" xfId="7336"/>
    <cellStyle name="输入 3 9" xfId="7337"/>
    <cellStyle name="警告文本 4 4 10" xfId="7338"/>
    <cellStyle name="常规 2 9 9" xfId="7339"/>
    <cellStyle name="常规 2 9_2016-2018年财政规划附表(2)" xfId="7340"/>
    <cellStyle name="检查单元格 4 3 3 4" xfId="7341"/>
    <cellStyle name="常规 3" xfId="7342"/>
    <cellStyle name="常规 3 13" xfId="7343"/>
    <cellStyle name="常规 3 14" xfId="7344"/>
    <cellStyle name="常规 3 20" xfId="7345"/>
    <cellStyle name="常规 3 15" xfId="7346"/>
    <cellStyle name="常规 3 16" xfId="7347"/>
    <cellStyle name="常规 3 17" xfId="7348"/>
    <cellStyle name="常规 3 18" xfId="7349"/>
    <cellStyle name="常规 3 19" xfId="7350"/>
    <cellStyle name="常规 3 2" xfId="7351"/>
    <cellStyle name="常规 3 2 10" xfId="7352"/>
    <cellStyle name="常规 3 2 11" xfId="7353"/>
    <cellStyle name="常规 3 2 12" xfId="7354"/>
    <cellStyle name="警告文本 3 2 4 10" xfId="7355"/>
    <cellStyle name="常规 3 2 13" xfId="7356"/>
    <cellStyle name="警告文本 3 2 4 11" xfId="7357"/>
    <cellStyle name="常规 3 2 14" xfId="7358"/>
    <cellStyle name="警告文本 3 2 4 12" xfId="7359"/>
    <cellStyle name="常规 3 2 15" xfId="7360"/>
    <cellStyle name="警告文本 3 2 4 13" xfId="7361"/>
    <cellStyle name="常规 3 2 16" xfId="7362"/>
    <cellStyle name="常规 3 2 17" xfId="7363"/>
    <cellStyle name="常规 3 2 18" xfId="7364"/>
    <cellStyle name="输出 3 3 4" xfId="7365"/>
    <cellStyle name="常规 3 2 2" xfId="7366"/>
    <cellStyle name="常规 3 2 2 10" xfId="7367"/>
    <cellStyle name="常规 3 2 2 11" xfId="7368"/>
    <cellStyle name="常规 3 2 2 12" xfId="7369"/>
    <cellStyle name="常规 3 2 2 13" xfId="7370"/>
    <cellStyle name="常规 3 2 2 14" xfId="7371"/>
    <cellStyle name="常规 3 2 2 15" xfId="7372"/>
    <cellStyle name="常规 3 2 2 16" xfId="7373"/>
    <cellStyle name="检查单元格 3 2 2 10" xfId="7374"/>
    <cellStyle name="常规 3 2 2 2" xfId="7375"/>
    <cellStyle name="常规 3 2 2 2 10" xfId="7376"/>
    <cellStyle name="常规 3 2 2 2 11" xfId="7377"/>
    <cellStyle name="常规 3 2 2 2 12" xfId="7378"/>
    <cellStyle name="常规 3 2 2 2 13" xfId="7379"/>
    <cellStyle name="常规 3 2 2 2 14" xfId="7380"/>
    <cellStyle name="常规 3 2 2 2 15" xfId="7381"/>
    <cellStyle name="常规 3 2 2 2 2" xfId="7382"/>
    <cellStyle name="常规 3 2 2 2 2 2" xfId="7383"/>
    <cellStyle name="常规 3 2 2 2 2 3" xfId="7384"/>
    <cellStyle name="常规 3 2 2 2 2 4" xfId="7385"/>
    <cellStyle name="常规 3 2 2 2 2 5" xfId="7386"/>
    <cellStyle name="常规 3 2 2 2 3" xfId="7387"/>
    <cellStyle name="检查单元格 3 2 2 5" xfId="7388"/>
    <cellStyle name="常规 3 2 2 2 3 10" xfId="7389"/>
    <cellStyle name="检查单元格 3 2 2 6" xfId="7390"/>
    <cellStyle name="常规 3 2 2 2 3 11" xfId="7391"/>
    <cellStyle name="检查单元格 3 2 2 7" xfId="7392"/>
    <cellStyle name="常规 3 2 2 2 3 12" xfId="7393"/>
    <cellStyle name="检查单元格 3 2 2 8" xfId="7394"/>
    <cellStyle name="常规 3 2 2 2 3 13" xfId="7395"/>
    <cellStyle name="常规 3 2 2 2 3 2" xfId="7396"/>
    <cellStyle name="链接单元格 4 3 10" xfId="7397"/>
    <cellStyle name="常规 3 2 2 2 3 3" xfId="7398"/>
    <cellStyle name="链接单元格 4 3 11" xfId="7399"/>
    <cellStyle name="常规 3 2 2 2 3 4" xfId="7400"/>
    <cellStyle name="链接单元格 4 3 12" xfId="7401"/>
    <cellStyle name="常规 3 2 2 2 3 5" xfId="7402"/>
    <cellStyle name="链接单元格 4 3 13" xfId="7403"/>
    <cellStyle name="常规 3 2 2 2 3 6" xfId="7404"/>
    <cellStyle name="链接单元格 4 3 14" xfId="7405"/>
    <cellStyle name="常规 3 2 2 2 3 7" xfId="7406"/>
    <cellStyle name="链接单元格 4 3 15" xfId="7407"/>
    <cellStyle name="常规 3 2 2 2 3 8" xfId="7408"/>
    <cellStyle name="常规 3 2 2 2 3 9" xfId="7409"/>
    <cellStyle name="常规 3 2 2 2 4" xfId="7410"/>
    <cellStyle name="常规 3 2 2 2 5" xfId="7411"/>
    <cellStyle name="常规 3 2 2 2 6" xfId="7412"/>
    <cellStyle name="常规 3 2 2 2 7" xfId="7413"/>
    <cellStyle name="汇总 4 2 4 10" xfId="7414"/>
    <cellStyle name="常规 3 2 2 2 8" xfId="7415"/>
    <cellStyle name="汇总 4 2 4 11" xfId="7416"/>
    <cellStyle name="常规 3 2 2 2 9" xfId="7417"/>
    <cellStyle name="计算 2 3 3 12" xfId="7418"/>
    <cellStyle name="常规 3 2 2 2_2016-2018年财政规划附表(2)" xfId="7419"/>
    <cellStyle name="检查单元格 3 2 2 11" xfId="7420"/>
    <cellStyle name="常规 3 2 2 3" xfId="7421"/>
    <cellStyle name="常规 3 2 2 3 2" xfId="7422"/>
    <cellStyle name="常规 3 2 2 3 3" xfId="7423"/>
    <cellStyle name="常规 3 2 2 3 4" xfId="7424"/>
    <cellStyle name="常规 3 2 2 3 5" xfId="7425"/>
    <cellStyle name="检查单元格 3 2 2 12" xfId="7426"/>
    <cellStyle name="常规 3 2 2 4" xfId="7427"/>
    <cellStyle name="常规 3 2 2 4 10" xfId="7428"/>
    <cellStyle name="常规 3 2 2 4 11" xfId="7429"/>
    <cellStyle name="常规 3 2 2 4 12" xfId="7430"/>
    <cellStyle name="常规 3 2 2 4 13" xfId="7431"/>
    <cellStyle name="好 4" xfId="7432"/>
    <cellStyle name="常规 3 2 2 4 2" xfId="7433"/>
    <cellStyle name="好 5" xfId="7434"/>
    <cellStyle name="常规 3 2 2 4 3" xfId="7435"/>
    <cellStyle name="好 6" xfId="7436"/>
    <cellStyle name="常规 3 2 2 4 4" xfId="7437"/>
    <cellStyle name="好 7" xfId="7438"/>
    <cellStyle name="常规 3 2 2 4 5" xfId="7439"/>
    <cellStyle name="好 8" xfId="7440"/>
    <cellStyle name="常规 3 2 2 4 6" xfId="7441"/>
    <cellStyle name="好 9" xfId="7442"/>
    <cellStyle name="常规 3 2 2 4 7" xfId="7443"/>
    <cellStyle name="常规 3 2 2 4 8" xfId="7444"/>
    <cellStyle name="千位分隔 2" xfId="7445"/>
    <cellStyle name="常规 3 2 2 4 9" xfId="7446"/>
    <cellStyle name="检查单元格 3 2 2 13" xfId="7447"/>
    <cellStyle name="常规 3 2 2 5" xfId="7448"/>
    <cellStyle name="适中 2 2 3 5" xfId="7449"/>
    <cellStyle name="常规 3 2 2_2015.1.3县级预算表" xfId="7450"/>
    <cellStyle name="输出 3 3 5" xfId="7451"/>
    <cellStyle name="常规 3 2 3" xfId="7452"/>
    <cellStyle name="常规 3 2 3 15" xfId="7453"/>
    <cellStyle name="常规 3 2 3 2" xfId="7454"/>
    <cellStyle name="常规 3 2 3 2 2" xfId="7455"/>
    <cellStyle name="常规 3 2 3 2 3" xfId="7456"/>
    <cellStyle name="常规 3 2 3 3" xfId="7457"/>
    <cellStyle name="常规 3 2 3 3 10" xfId="7458"/>
    <cellStyle name="常规 3 2 3 3 11" xfId="7459"/>
    <cellStyle name="常规 3 2 3 3 12" xfId="7460"/>
    <cellStyle name="常规 3 2 3 3 13" xfId="7461"/>
    <cellStyle name="常规 3 2 3 3 2" xfId="7462"/>
    <cellStyle name="常规 3 2 3 3 3" xfId="7463"/>
    <cellStyle name="常规 3 2 3 3 4" xfId="7464"/>
    <cellStyle name="常规 3 2 3 3 5" xfId="7465"/>
    <cellStyle name="常规 3 2 3 3 6" xfId="7466"/>
    <cellStyle name="常规 3 2 3 3 7" xfId="7467"/>
    <cellStyle name="常规 3 2 3 3 8" xfId="7468"/>
    <cellStyle name="常规 3 2 3 3 9" xfId="7469"/>
    <cellStyle name="常规 3 2 3 4" xfId="7470"/>
    <cellStyle name="常规 3 2 3 5" xfId="7471"/>
    <cellStyle name="常规 3 2 3 6" xfId="7472"/>
    <cellStyle name="常规 3 2 3 7" xfId="7473"/>
    <cellStyle name="常规 3 2 3 8" xfId="7474"/>
    <cellStyle name="常规 3 2 3 9" xfId="7475"/>
    <cellStyle name="常规 3 2 3_2016-2018年财政规划附表(2)" xfId="7476"/>
    <cellStyle name="输出 3 3 6" xfId="7477"/>
    <cellStyle name="常规 3 2 4" xfId="7478"/>
    <cellStyle name="常规 3 2 4 10" xfId="7479"/>
    <cellStyle name="常规 3 2 4 11" xfId="7480"/>
    <cellStyle name="常规 3 2 4 12" xfId="7481"/>
    <cellStyle name="常规 3 2 4 13" xfId="7482"/>
    <cellStyle name="常规 3 2 4 14" xfId="7483"/>
    <cellStyle name="常规 3 2 4 15" xfId="7484"/>
    <cellStyle name="警告文本 4 3 3 6" xfId="7485"/>
    <cellStyle name="常规 3 2 4 2" xfId="7486"/>
    <cellStyle name="常规 3 2 4 2 2" xfId="7487"/>
    <cellStyle name="常规 3 2 4 2 3" xfId="7488"/>
    <cellStyle name="常规 3 2 4 2 4" xfId="7489"/>
    <cellStyle name="常规 3 2 4 2 5" xfId="7490"/>
    <cellStyle name="警告文本 4 3 3 7" xfId="7491"/>
    <cellStyle name="常规 3 2 4 3" xfId="7492"/>
    <cellStyle name="常规 3 2 4 3 10" xfId="7493"/>
    <cellStyle name="常规 3 2 4 3 11" xfId="7494"/>
    <cellStyle name="常规 3 2 4 3 12" xfId="7495"/>
    <cellStyle name="常规 3 2 4 3 13" xfId="7496"/>
    <cellStyle name="常规 3 2 4 3 2" xfId="7497"/>
    <cellStyle name="常规 3 2 4 3 3" xfId="7498"/>
    <cellStyle name="常规 3 2 4 3 4" xfId="7499"/>
    <cellStyle name="常规 3 2 4 3 5" xfId="7500"/>
    <cellStyle name="常规 3 2 4 3 6" xfId="7501"/>
    <cellStyle name="常规 3 2 4 3 7" xfId="7502"/>
    <cellStyle name="常规 3 2 4 3 8" xfId="7503"/>
    <cellStyle name="常规 3 2 4 3 9" xfId="7504"/>
    <cellStyle name="警告文本 4 3 3 8" xfId="7505"/>
    <cellStyle name="常规 3 2 4 4" xfId="7506"/>
    <cellStyle name="警告文本 4 3 3 9" xfId="7507"/>
    <cellStyle name="常规 3 2 4 5" xfId="7508"/>
    <cellStyle name="常规 3 2 4 6" xfId="7509"/>
    <cellStyle name="常规 3 2 4 7" xfId="7510"/>
    <cellStyle name="常规 3 2 4 8" xfId="7511"/>
    <cellStyle name="常规 3 2 4 9" xfId="7512"/>
    <cellStyle name="检查单元格 4 2 2 3 7" xfId="7513"/>
    <cellStyle name="常规 3 2 4_2016-2018年财政规划附表(2)" xfId="7514"/>
    <cellStyle name="输出 3 3 7" xfId="7515"/>
    <cellStyle name="常规 3 2 5" xfId="7516"/>
    <cellStyle name="注释 4 4 11" xfId="7517"/>
    <cellStyle name="常规 3 2 5 2" xfId="7518"/>
    <cellStyle name="注释 4 4 12" xfId="7519"/>
    <cellStyle name="常规 3 2 5 3" xfId="7520"/>
    <cellStyle name="注释 4 4 13" xfId="7521"/>
    <cellStyle name="常规 3 2 5 4" xfId="7522"/>
    <cellStyle name="注释 4 4 14" xfId="7523"/>
    <cellStyle name="常规 3 2 5 5" xfId="7524"/>
    <cellStyle name="输出 3 3 8" xfId="7525"/>
    <cellStyle name="常规 3 2 6" xfId="7526"/>
    <cellStyle name="常规 3 2 6 10" xfId="7527"/>
    <cellStyle name="常规 3 2 6 11" xfId="7528"/>
    <cellStyle name="常规 3 2 6 12" xfId="7529"/>
    <cellStyle name="常规 3 2 6 13" xfId="7530"/>
    <cellStyle name="解释性文本 4 4_2016-2018年财政规划附表(2)" xfId="7531"/>
    <cellStyle name="常规 3 2 6 2" xfId="7532"/>
    <cellStyle name="常规 3 2 6 3" xfId="7533"/>
    <cellStyle name="常规 3 2 6 4" xfId="7534"/>
    <cellStyle name="常规 3 2 6 5" xfId="7535"/>
    <cellStyle name="常规 3 2 6 6" xfId="7536"/>
    <cellStyle name="常规 3 2 6 7" xfId="7537"/>
    <cellStyle name="常规 3 2 6 8" xfId="7538"/>
    <cellStyle name="常规 3 2 6 9" xfId="7539"/>
    <cellStyle name="输出 3 3 9" xfId="7540"/>
    <cellStyle name="常规 3 2 7" xfId="7541"/>
    <cellStyle name="常规 3 2 8" xfId="7542"/>
    <cellStyle name="常规 3 2 9" xfId="7543"/>
    <cellStyle name="常规 4 7 2" xfId="7544"/>
    <cellStyle name="常规 3 2_2015.1.3县级预算表" xfId="7545"/>
    <cellStyle name="常规 3 3" xfId="7546"/>
    <cellStyle name="常规 3 3 10" xfId="7547"/>
    <cellStyle name="常规 3 3 11" xfId="7548"/>
    <cellStyle name="常规 3 3 12" xfId="7549"/>
    <cellStyle name="常规 3 3 13" xfId="7550"/>
    <cellStyle name="常规 3 3 14" xfId="7551"/>
    <cellStyle name="常规 3 3 15" xfId="7552"/>
    <cellStyle name="常规 3 3 16" xfId="7553"/>
    <cellStyle name="常规 3 3 17" xfId="7554"/>
    <cellStyle name="常规 3 3 18" xfId="7555"/>
    <cellStyle name="常规 3 3 2 10" xfId="7556"/>
    <cellStyle name="常规 3 3 2 11" xfId="7557"/>
    <cellStyle name="常规 3 3 2 12" xfId="7558"/>
    <cellStyle name="常规 3 3 2 13" xfId="7559"/>
    <cellStyle name="常规 3 3 2 14" xfId="7560"/>
    <cellStyle name="常规 3 3 2 2" xfId="7561"/>
    <cellStyle name="常规 3 3 2 2 10" xfId="7562"/>
    <cellStyle name="常规 3 3 2 2 11" xfId="7563"/>
    <cellStyle name="常规 3 3 2 2 12" xfId="7564"/>
    <cellStyle name="常规 3 3 2 2 13" xfId="7565"/>
    <cellStyle name="常规 3 3 2 2 14" xfId="7566"/>
    <cellStyle name="常规 3 3 2 2 15" xfId="7567"/>
    <cellStyle name="常规 3 3 2 2 2" xfId="7568"/>
    <cellStyle name="检查单元格 2 6 10" xfId="7569"/>
    <cellStyle name="常规 3 3 2 2 2 2" xfId="7570"/>
    <cellStyle name="检查单元格 2 6 11" xfId="7571"/>
    <cellStyle name="常规 3 3 2 2 2 3" xfId="7572"/>
    <cellStyle name="检查单元格 2 6 12" xfId="7573"/>
    <cellStyle name="常规 3 3 2 2 2 4" xfId="7574"/>
    <cellStyle name="检查单元格 2 6 13" xfId="7575"/>
    <cellStyle name="常规 3 3 2 2 2 5" xfId="7576"/>
    <cellStyle name="常规 3 3 2 2 3" xfId="7577"/>
    <cellStyle name="常规 3 3 2 2 3 10" xfId="7578"/>
    <cellStyle name="常规 3 3 2 2 3 11" xfId="7579"/>
    <cellStyle name="常规 3 3 2 2 3 12" xfId="7580"/>
    <cellStyle name="常规 3 3 2 2 3 13" xfId="7581"/>
    <cellStyle name="常规 3 3 2 2 3 2" xfId="7582"/>
    <cellStyle name="常规 3 3 2 2 3 3" xfId="7583"/>
    <cellStyle name="常规 3 3 2 2 3 4" xfId="7584"/>
    <cellStyle name="常规 3 3 2 2 3 5" xfId="7585"/>
    <cellStyle name="常规 3 3 2 2 3 6" xfId="7586"/>
    <cellStyle name="常规 3 3 2 2 3 7" xfId="7587"/>
    <cellStyle name="常规 3 3 2 2 3 8" xfId="7588"/>
    <cellStyle name="常规 3 3 2 2 3 9" xfId="7589"/>
    <cellStyle name="常规 3 3 2 2 4" xfId="7590"/>
    <cellStyle name="常规 3 3 2 2 5" xfId="7591"/>
    <cellStyle name="常规 3 3 2 2 6" xfId="7592"/>
    <cellStyle name="常规 3 3 2 2 7" xfId="7593"/>
    <cellStyle name="常规 3 3 2 2 8" xfId="7594"/>
    <cellStyle name="常规 3 3 2 2 9" xfId="7595"/>
    <cellStyle name="常规 3 3 2 2_2016-2018年财政规划附表(2)" xfId="7596"/>
    <cellStyle name="常规 3 3 2 3" xfId="7597"/>
    <cellStyle name="常规 9 3 9" xfId="7598"/>
    <cellStyle name="常规 3 3 2 3 2" xfId="7599"/>
    <cellStyle name="常规 3 3 2 3 3" xfId="7600"/>
    <cellStyle name="常规 3 3 2 3 4" xfId="7601"/>
    <cellStyle name="常规 3 3 2 3 5" xfId="7602"/>
    <cellStyle name="常规 3 3 2 4" xfId="7603"/>
    <cellStyle name="常规 3 3 2 4 10" xfId="7604"/>
    <cellStyle name="常规 3 3 2 4 11" xfId="7605"/>
    <cellStyle name="常规 3 3 2 4 12" xfId="7606"/>
    <cellStyle name="常规 3 3 2 4 13" xfId="7607"/>
    <cellStyle name="常规 3 3 2 4 2" xfId="7608"/>
    <cellStyle name="常规 3 3 2 4 3" xfId="7609"/>
    <cellStyle name="常规 3 3 2 4 4" xfId="7610"/>
    <cellStyle name="常规 3 3 2 4 5" xfId="7611"/>
    <cellStyle name="常规 3 3 2 4 6" xfId="7612"/>
    <cellStyle name="常规 3 3 2 4 7" xfId="7613"/>
    <cellStyle name="常规 3 3 2 4 8" xfId="7614"/>
    <cellStyle name="常规 3 3 2 4 9" xfId="7615"/>
    <cellStyle name="常规 3 3 2 5" xfId="7616"/>
    <cellStyle name="常规 3 3 2 6" xfId="7617"/>
    <cellStyle name="常规 3 3 2 7" xfId="7618"/>
    <cellStyle name="常规 3 3 2 8" xfId="7619"/>
    <cellStyle name="常规 3 3 2 9" xfId="7620"/>
    <cellStyle name="常规 3 3 2_2015.1.3县级预算表" xfId="7621"/>
    <cellStyle name="输入 3 2 6" xfId="7622"/>
    <cellStyle name="常规 3 3 3 11" xfId="7623"/>
    <cellStyle name="输入 3 2 7" xfId="7624"/>
    <cellStyle name="常规 3 3 3 12" xfId="7625"/>
    <cellStyle name="输入 3 2 8" xfId="7626"/>
    <cellStyle name="常规 3 3 3 13" xfId="7627"/>
    <cellStyle name="输入 3 2 9" xfId="7628"/>
    <cellStyle name="常规 3 3 3 14" xfId="7629"/>
    <cellStyle name="常规 3 3 3 15" xfId="7630"/>
    <cellStyle name="常规 3 3 3 2" xfId="7631"/>
    <cellStyle name="常规 3 3 3 2 2" xfId="7632"/>
    <cellStyle name="常规 3 3 3 2 3" xfId="7633"/>
    <cellStyle name="常规 3 3 3 2 4" xfId="7634"/>
    <cellStyle name="常规 3 3 3 2 5" xfId="7635"/>
    <cellStyle name="常规 3 3 3 3" xfId="7636"/>
    <cellStyle name="常规 3 3 3 3 10" xfId="7637"/>
    <cellStyle name="常规 3 3 3 3 11" xfId="7638"/>
    <cellStyle name="常规 3 3 3 3 12" xfId="7639"/>
    <cellStyle name="常规 3 3 3 3 13" xfId="7640"/>
    <cellStyle name="常规 3 3 3 3 2" xfId="7641"/>
    <cellStyle name="常规 3 3 3 3 3" xfId="7642"/>
    <cellStyle name="常规 3 3 3 3 4" xfId="7643"/>
    <cellStyle name="常规 3 3 3 3 5" xfId="7644"/>
    <cellStyle name="常规 3 3 3 3 6" xfId="7645"/>
    <cellStyle name="常规 3 3 3 3 7" xfId="7646"/>
    <cellStyle name="常规 3 3 3 3 8" xfId="7647"/>
    <cellStyle name="常规 3 3 3 3 9" xfId="7648"/>
    <cellStyle name="常规 3 3 3 4" xfId="7649"/>
    <cellStyle name="常规 3 3 3 5" xfId="7650"/>
    <cellStyle name="常规 3 3 3 6" xfId="7651"/>
    <cellStyle name="常规 3 3 3 7" xfId="7652"/>
    <cellStyle name="常规 3 3 3 8" xfId="7653"/>
    <cellStyle name="常规 3 3 3 9" xfId="7654"/>
    <cellStyle name="常规 3 3 3_2016-2018年财政规划附表(2)" xfId="7655"/>
    <cellStyle name="输出 3 4 6" xfId="7656"/>
    <cellStyle name="常规 3 3 4" xfId="7657"/>
    <cellStyle name="常规 3 3 4 10" xfId="7658"/>
    <cellStyle name="常规 3 3 4 11" xfId="7659"/>
    <cellStyle name="常规 3 3 4 12" xfId="7660"/>
    <cellStyle name="常规 3 3 4 13" xfId="7661"/>
    <cellStyle name="解释性文本 2 2_2015.1.3县级预算表" xfId="7662"/>
    <cellStyle name="常规 3 3 4 14" xfId="7663"/>
    <cellStyle name="常规 3 3 4 15" xfId="7664"/>
    <cellStyle name="警告文本 4 4 3 6" xfId="7665"/>
    <cellStyle name="常规 3 3 4 2" xfId="7666"/>
    <cellStyle name="常规 3 3 4 2 2" xfId="7667"/>
    <cellStyle name="常规 3 3 4 2 3" xfId="7668"/>
    <cellStyle name="常规 3 3 4 2 4" xfId="7669"/>
    <cellStyle name="常规 3 3 4 2 5" xfId="7670"/>
    <cellStyle name="警告文本 4 4 3 7" xfId="7671"/>
    <cellStyle name="常规 3 3 4 3" xfId="7672"/>
    <cellStyle name="常规 3 3 4 3 10" xfId="7673"/>
    <cellStyle name="常规 3 3 4 3 11" xfId="7674"/>
    <cellStyle name="常规 3 3 4 3 12" xfId="7675"/>
    <cellStyle name="常规 3 3 4 3 13" xfId="7676"/>
    <cellStyle name="常规 3 3 4 3 2" xfId="7677"/>
    <cellStyle name="常规 3 3 4 3 3" xfId="7678"/>
    <cellStyle name="常规 3 3 4 3 4" xfId="7679"/>
    <cellStyle name="常规 3 3 4 3 5" xfId="7680"/>
    <cellStyle name="常规 3 3 4 3 6" xfId="7681"/>
    <cellStyle name="常规 3 3 4 3 7" xfId="7682"/>
    <cellStyle name="常规 3 3 4 3 8" xfId="7683"/>
    <cellStyle name="常规 3 3 4 3 9" xfId="7684"/>
    <cellStyle name="警告文本 4 4 3 8" xfId="7685"/>
    <cellStyle name="常规 3 3 4 4" xfId="7686"/>
    <cellStyle name="警告文本 4 4 3 9" xfId="7687"/>
    <cellStyle name="常规 3 3 4 5" xfId="7688"/>
    <cellStyle name="常规 3 3 4 6" xfId="7689"/>
    <cellStyle name="常规 3 3 4 7" xfId="7690"/>
    <cellStyle name="常规 3 3 4 8" xfId="7691"/>
    <cellStyle name="常规 3 3 4 9" xfId="7692"/>
    <cellStyle name="常规 3 3 4_2016-2018年财政规划附表(2)" xfId="7693"/>
    <cellStyle name="输出 3 4 7" xfId="7694"/>
    <cellStyle name="常规 3 3 5" xfId="7695"/>
    <cellStyle name="常规 3 3 5 5" xfId="7696"/>
    <cellStyle name="输出 3 4 8" xfId="7697"/>
    <cellStyle name="常规 3 3 6" xfId="7698"/>
    <cellStyle name="常规 3 3 6 10" xfId="7699"/>
    <cellStyle name="常规 3 3 6 11" xfId="7700"/>
    <cellStyle name="解释性文本 4 6 2" xfId="7701"/>
    <cellStyle name="常规 3 3 6 12" xfId="7702"/>
    <cellStyle name="解释性文本 4 6 3" xfId="7703"/>
    <cellStyle name="常规 3 3 6 13" xfId="7704"/>
    <cellStyle name="常规 3 3 6 2" xfId="7705"/>
    <cellStyle name="常规 3 3 6 3" xfId="7706"/>
    <cellStyle name="常规 3 3 6 4" xfId="7707"/>
    <cellStyle name="常规 3 3 6 5" xfId="7708"/>
    <cellStyle name="常规 3 3 6 6" xfId="7709"/>
    <cellStyle name="常规 3 3 6 7" xfId="7710"/>
    <cellStyle name="常规 3 3 6 8" xfId="7711"/>
    <cellStyle name="常规 3 3 6 9" xfId="7712"/>
    <cellStyle name="输出 3 4 9" xfId="7713"/>
    <cellStyle name="常规 3 3 7" xfId="7714"/>
    <cellStyle name="常规 3 3 8" xfId="7715"/>
    <cellStyle name="常规 3 3 9" xfId="7716"/>
    <cellStyle name="常规 3 3_2015.1.3县级预算表" xfId="7717"/>
    <cellStyle name="常规 3 4" xfId="7718"/>
    <cellStyle name="检查单元格 2 3_2016-2018年财政规划附表(2)" xfId="7719"/>
    <cellStyle name="常规 3 4 10" xfId="7720"/>
    <cellStyle name="常规 3 4 11" xfId="7721"/>
    <cellStyle name="常规 3 4 12" xfId="7722"/>
    <cellStyle name="常规 3 4 13" xfId="7723"/>
    <cellStyle name="常规 3 4 14" xfId="7724"/>
    <cellStyle name="常规 3 4 15" xfId="7725"/>
    <cellStyle name="常规 3 4 16" xfId="7726"/>
    <cellStyle name="输出 3 5 4" xfId="7727"/>
    <cellStyle name="常规 3 4 2" xfId="7728"/>
    <cellStyle name="常规 3 4 2 10" xfId="7729"/>
    <cellStyle name="常规 3 4 2 11" xfId="7730"/>
    <cellStyle name="常规 3 4 2 12" xfId="7731"/>
    <cellStyle name="常规 3 4 2 13" xfId="7732"/>
    <cellStyle name="常规 3 4 2 14" xfId="7733"/>
    <cellStyle name="常规 3 4 2 15" xfId="7734"/>
    <cellStyle name="常规 3 4 2 2" xfId="7735"/>
    <cellStyle name="常规 3 4 2 2 2" xfId="7736"/>
    <cellStyle name="常规 3 4 2 2 3" xfId="7737"/>
    <cellStyle name="常规 3 4 2 2 4" xfId="7738"/>
    <cellStyle name="常规 3 4 2 2 5" xfId="7739"/>
    <cellStyle name="常规 3 4 2 3" xfId="7740"/>
    <cellStyle name="常规 3 4 2 3 10" xfId="7741"/>
    <cellStyle name="好 2 6 10" xfId="7742"/>
    <cellStyle name="常规 3 4 2 3 11" xfId="7743"/>
    <cellStyle name="好 2 6 11" xfId="7744"/>
    <cellStyle name="常规 3 4 2 3 12" xfId="7745"/>
    <cellStyle name="好 2 6 12" xfId="7746"/>
    <cellStyle name="常规 3 4 2 3 13" xfId="7747"/>
    <cellStyle name="常规 3 4 2 3 2" xfId="7748"/>
    <cellStyle name="常规 3 4 2 3 3" xfId="7749"/>
    <cellStyle name="常规 3 4 2 3 4" xfId="7750"/>
    <cellStyle name="常规 3 4 2 3 5" xfId="7751"/>
    <cellStyle name="常规 3 4 2 3 6" xfId="7752"/>
    <cellStyle name="常规 3 4 2 3 7" xfId="7753"/>
    <cellStyle name="常规 3 4 2 3 8" xfId="7754"/>
    <cellStyle name="常规 3 4 2 3 9" xfId="7755"/>
    <cellStyle name="常规 3 4 2 4" xfId="7756"/>
    <cellStyle name="常规 3 4 2 5" xfId="7757"/>
    <cellStyle name="常规 3 4 2 6" xfId="7758"/>
    <cellStyle name="常规 3 4 2 7" xfId="7759"/>
    <cellStyle name="常规 3 4 2 8" xfId="7760"/>
    <cellStyle name="常规 3 4 2 9" xfId="7761"/>
    <cellStyle name="常规 3 4 2_2016-2018年财政规划附表(2)" xfId="7762"/>
    <cellStyle name="输出 3 5 5" xfId="7763"/>
    <cellStyle name="常规 3 4 3" xfId="7764"/>
    <cellStyle name="链接单元格 2 2 5" xfId="7765"/>
    <cellStyle name="常规 3 4 3 2" xfId="7766"/>
    <cellStyle name="链接单元格 2 2 6" xfId="7767"/>
    <cellStyle name="常规 3 4 3 3" xfId="7768"/>
    <cellStyle name="链接单元格 2 2 7" xfId="7769"/>
    <cellStyle name="常规 3 4 3 4" xfId="7770"/>
    <cellStyle name="链接单元格 2 2 8" xfId="7771"/>
    <cellStyle name="常规 3 4 3 5" xfId="7772"/>
    <cellStyle name="常规 3 4 4" xfId="7773"/>
    <cellStyle name="常规 3 4 4 10" xfId="7774"/>
    <cellStyle name="常规 3 4 4 11" xfId="7775"/>
    <cellStyle name="常规 3 4 4 12" xfId="7776"/>
    <cellStyle name="常规 3 4 4 13" xfId="7777"/>
    <cellStyle name="链接单元格 2 3 5" xfId="7778"/>
    <cellStyle name="常规 3 4 4 2" xfId="7779"/>
    <cellStyle name="链接单元格 2 3 6" xfId="7780"/>
    <cellStyle name="常规 3 4 4 3" xfId="7781"/>
    <cellStyle name="链接单元格 2 3 7" xfId="7782"/>
    <cellStyle name="常规 3 4 4 4" xfId="7783"/>
    <cellStyle name="链接单元格 2 3 8" xfId="7784"/>
    <cellStyle name="常规 3 4 4 5" xfId="7785"/>
    <cellStyle name="链接单元格 2 3 9" xfId="7786"/>
    <cellStyle name="常规 3 4 4 6" xfId="7787"/>
    <cellStyle name="常规 3 4 4 7" xfId="7788"/>
    <cellStyle name="常规 3 4 4 8" xfId="7789"/>
    <cellStyle name="常规 3 4 4 9" xfId="7790"/>
    <cellStyle name="常规 3 4 5" xfId="7791"/>
    <cellStyle name="常规 3 4 6" xfId="7792"/>
    <cellStyle name="常规 3 4 7" xfId="7793"/>
    <cellStyle name="常规 3 4 8" xfId="7794"/>
    <cellStyle name="常规 3 4 9" xfId="7795"/>
    <cellStyle name="常规 3 4_2015.1.3县级预算表" xfId="7796"/>
    <cellStyle name="常规 3 5" xfId="7797"/>
    <cellStyle name="常规 3 5 10" xfId="7798"/>
    <cellStyle name="常规 3 5 11" xfId="7799"/>
    <cellStyle name="汇总 5 2_2016-2018年财政规划附表(2)" xfId="7800"/>
    <cellStyle name="常规 3 5 12" xfId="7801"/>
    <cellStyle name="常规 3 5 13" xfId="7802"/>
    <cellStyle name="常规 3 5 14" xfId="7803"/>
    <cellStyle name="常规 3 5 15" xfId="7804"/>
    <cellStyle name="输出 3 6 4" xfId="7805"/>
    <cellStyle name="常规 3 5 2" xfId="7806"/>
    <cellStyle name="常规 3 5 2 2" xfId="7807"/>
    <cellStyle name="常规 3 5 2 3" xfId="7808"/>
    <cellStyle name="常规 3 5 2 4" xfId="7809"/>
    <cellStyle name="常规 3 5 2 5" xfId="7810"/>
    <cellStyle name="输出 3 6 5" xfId="7811"/>
    <cellStyle name="常规 3 5 3" xfId="7812"/>
    <cellStyle name="常规 3 5 3 13" xfId="7813"/>
    <cellStyle name="链接单元格 3 2 5" xfId="7814"/>
    <cellStyle name="常规 3 5 3 2" xfId="7815"/>
    <cellStyle name="链接单元格 3 2 6" xfId="7816"/>
    <cellStyle name="常规 3 5 3 3" xfId="7817"/>
    <cellStyle name="链接单元格 3 2 7" xfId="7818"/>
    <cellStyle name="常规 3 5 3 4" xfId="7819"/>
    <cellStyle name="链接单元格 3 2 8" xfId="7820"/>
    <cellStyle name="常规 3 5 3 5" xfId="7821"/>
    <cellStyle name="链接单元格 3 2 9" xfId="7822"/>
    <cellStyle name="常规 3 5 3 6" xfId="7823"/>
    <cellStyle name="常规 3 5 3 7" xfId="7824"/>
    <cellStyle name="常规 3 5 3 8" xfId="7825"/>
    <cellStyle name="常规 3 5 3 9" xfId="7826"/>
    <cellStyle name="输出 3 6 6" xfId="7827"/>
    <cellStyle name="常规 3 5 4" xfId="7828"/>
    <cellStyle name="输出 3 6 7" xfId="7829"/>
    <cellStyle name="常规 3 5 5" xfId="7830"/>
    <cellStyle name="输出 3 6 8" xfId="7831"/>
    <cellStyle name="常规 3 5 6" xfId="7832"/>
    <cellStyle name="输出 3 6 9" xfId="7833"/>
    <cellStyle name="常规 3 5 7" xfId="7834"/>
    <cellStyle name="常规 3 5 8" xfId="7835"/>
    <cellStyle name="常规 3 5 9" xfId="7836"/>
    <cellStyle name="常规 3 5_2016-2018年财政规划附表(2)" xfId="7837"/>
    <cellStyle name="解释性文本 4 2 2 2" xfId="7838"/>
    <cellStyle name="常规 3 6" xfId="7839"/>
    <cellStyle name="常规 3 6 10" xfId="7840"/>
    <cellStyle name="常规 3 6 11" xfId="7841"/>
    <cellStyle name="常规 3 6 12" xfId="7842"/>
    <cellStyle name="常规 3 6 13" xfId="7843"/>
    <cellStyle name="常规 3 6 14" xfId="7844"/>
    <cellStyle name="常规 3 6 15" xfId="7845"/>
    <cellStyle name="解释性文本 4 2 2 2 2" xfId="7846"/>
    <cellStyle name="常规 3 6 2" xfId="7847"/>
    <cellStyle name="好 4 3 3 11" xfId="7848"/>
    <cellStyle name="常规 3 6 2 2" xfId="7849"/>
    <cellStyle name="好 4 3 3 12" xfId="7850"/>
    <cellStyle name="常规 3 6 2 3" xfId="7851"/>
    <cellStyle name="好 4 3 3 13" xfId="7852"/>
    <cellStyle name="常规 3 6 2 4" xfId="7853"/>
    <cellStyle name="常规 3 6 2 5" xfId="7854"/>
    <cellStyle name="解释性文本 4 2 2 2 3" xfId="7855"/>
    <cellStyle name="常规 3 6 3" xfId="7856"/>
    <cellStyle name="常规 3 6 3 10" xfId="7857"/>
    <cellStyle name="常规 3 6 3 11" xfId="7858"/>
    <cellStyle name="常规 3 6 3 12" xfId="7859"/>
    <cellStyle name="常规 3 6 3 13" xfId="7860"/>
    <cellStyle name="链接单元格 4 2 5" xfId="7861"/>
    <cellStyle name="常规 4 2 4 3 10" xfId="7862"/>
    <cellStyle name="常规 3 6 3 2" xfId="7863"/>
    <cellStyle name="链接单元格 4 2 6" xfId="7864"/>
    <cellStyle name="常规 4 2 4 3 11" xfId="7865"/>
    <cellStyle name="常规 3 6 3 3" xfId="7866"/>
    <cellStyle name="链接单元格 4 2 7" xfId="7867"/>
    <cellStyle name="常规 4 2 4 3 12" xfId="7868"/>
    <cellStyle name="常规 3 6 3 4" xfId="7869"/>
    <cellStyle name="链接单元格 4 2 8" xfId="7870"/>
    <cellStyle name="常规 4 2 4 3 13" xfId="7871"/>
    <cellStyle name="常规 3 6 3 5" xfId="7872"/>
    <cellStyle name="链接单元格 4 2 9" xfId="7873"/>
    <cellStyle name="常规 3 6 3 6" xfId="7874"/>
    <cellStyle name="常规 3 6 3 7" xfId="7875"/>
    <cellStyle name="常规 3 6 3 8" xfId="7876"/>
    <cellStyle name="常规 3 6 3 9" xfId="7877"/>
    <cellStyle name="解释性文本 4 2 2 2 4" xfId="7878"/>
    <cellStyle name="常规 3 6 4" xfId="7879"/>
    <cellStyle name="解释性文本 4 2 2 2 5" xfId="7880"/>
    <cellStyle name="常规 3 6 5" xfId="7881"/>
    <cellStyle name="常规 3 6 6" xfId="7882"/>
    <cellStyle name="常规 3 6 7" xfId="7883"/>
    <cellStyle name="常规 3 6 8" xfId="7884"/>
    <cellStyle name="常规 3 6 9" xfId="7885"/>
    <cellStyle name="好 2 3 3 6" xfId="7886"/>
    <cellStyle name="常规 3 6_2016-2018年财政规划附表(2)" xfId="7887"/>
    <cellStyle name="解释性文本 4 2 2 3" xfId="7888"/>
    <cellStyle name="常规 3 7" xfId="7889"/>
    <cellStyle name="解释性文本 4 2 2 3 2" xfId="7890"/>
    <cellStyle name="常规 3 7 2" xfId="7891"/>
    <cellStyle name="解释性文本 4 2 2 3 3" xfId="7892"/>
    <cellStyle name="常规 3 7 3" xfId="7893"/>
    <cellStyle name="解释性文本 4 2 2 3 4" xfId="7894"/>
    <cellStyle name="常规 3 7 4" xfId="7895"/>
    <cellStyle name="解释性文本 4 2 2 3 5" xfId="7896"/>
    <cellStyle name="常规 6 2 2 10" xfId="7897"/>
    <cellStyle name="常规 3 7 5" xfId="7898"/>
    <cellStyle name="解释性文本 4 2 2 4" xfId="7899"/>
    <cellStyle name="常规 3 8" xfId="7900"/>
    <cellStyle name="常规 3 8 13" xfId="7901"/>
    <cellStyle name="常规 3 8 2" xfId="7902"/>
    <cellStyle name="常规 3 8 7" xfId="7903"/>
    <cellStyle name="常规 3 8 8" xfId="7904"/>
    <cellStyle name="常规 3 8 9" xfId="7905"/>
    <cellStyle name="解释性文本 4 2 2 5" xfId="7906"/>
    <cellStyle name="常规 3 9" xfId="7907"/>
    <cellStyle name="常规 3_2015.1.3县级预算表" xfId="7908"/>
    <cellStyle name="检查单元格 4 3 3 5" xfId="7909"/>
    <cellStyle name="常规 4" xfId="7910"/>
    <cellStyle name="常规 4 10" xfId="7911"/>
    <cellStyle name="常规 4 11" xfId="7912"/>
    <cellStyle name="常规 4 2" xfId="7913"/>
    <cellStyle name="常规 4 2 10" xfId="7914"/>
    <cellStyle name="常规 4 2 11" xfId="7915"/>
    <cellStyle name="输出 4 3 4" xfId="7916"/>
    <cellStyle name="常规 4 2 2" xfId="7917"/>
    <cellStyle name="常规 4 2 2 10" xfId="7918"/>
    <cellStyle name="常规 4 2 2 11" xfId="7919"/>
    <cellStyle name="常规 4 2 2 12" xfId="7920"/>
    <cellStyle name="常规 4 2 2 13" xfId="7921"/>
    <cellStyle name="常规 4 2 2 14" xfId="7922"/>
    <cellStyle name="常规 4 2 2 15" xfId="7923"/>
    <cellStyle name="常规 4 2 2 16" xfId="7924"/>
    <cellStyle name="常规 4 2 2 2" xfId="7925"/>
    <cellStyle name="常规 4 2 2 2 10" xfId="7926"/>
    <cellStyle name="常规 4 2 2 2 11" xfId="7927"/>
    <cellStyle name="常规 4 2 2 2 12" xfId="7928"/>
    <cellStyle name="常规 4 2 2 2 13" xfId="7929"/>
    <cellStyle name="常规 4 2 2 2 14" xfId="7930"/>
    <cellStyle name="常规 4 2 2 2 15" xfId="7931"/>
    <cellStyle name="输出 2 4 3 11" xfId="7932"/>
    <cellStyle name="解释性文本 3 2 2_2016-2018年财政规划附表(2)" xfId="7933"/>
    <cellStyle name="常规 4 2 2 2 2" xfId="7934"/>
    <cellStyle name="常规 4 2 2 2 2 2" xfId="7935"/>
    <cellStyle name="常规 4 2 2 2 2 3" xfId="7936"/>
    <cellStyle name="常规 4 2 2 2 2 4" xfId="7937"/>
    <cellStyle name="常规 4 2 2 2 2 5" xfId="7938"/>
    <cellStyle name="输出 2 4 3 12" xfId="7939"/>
    <cellStyle name="常规 4 2 2 2 3" xfId="7940"/>
    <cellStyle name="常规 4 2 2 2 3 10" xfId="7941"/>
    <cellStyle name="计算 5 2" xfId="7942"/>
    <cellStyle name="常规 4 2 2 2 3 11" xfId="7943"/>
    <cellStyle name="计算 5 3" xfId="7944"/>
    <cellStyle name="常规 4 2 2 2 3 12" xfId="7945"/>
    <cellStyle name="计算 5 4" xfId="7946"/>
    <cellStyle name="常规 4 2 2 2 3 13" xfId="7947"/>
    <cellStyle name="常规 4 2 2 2 3 2" xfId="7948"/>
    <cellStyle name="常规 4 2 2 2 3 3" xfId="7949"/>
    <cellStyle name="常规 4 2 2 2 3 4" xfId="7950"/>
    <cellStyle name="常规 4 2 2 2 3 5" xfId="7951"/>
    <cellStyle name="常规 4 2 2 2 3 6" xfId="7952"/>
    <cellStyle name="常规 4 2 2 2 3 7" xfId="7953"/>
    <cellStyle name="常规 4 2 2 2 3 8" xfId="7954"/>
    <cellStyle name="常规 4 2 2 2 3 9" xfId="7955"/>
    <cellStyle name="输出 2 4 3 13" xfId="7956"/>
    <cellStyle name="常规 4 2 2 2 4" xfId="7957"/>
    <cellStyle name="常规 4 2 2 2 5" xfId="7958"/>
    <cellStyle name="常规 4 2 2 2 6" xfId="7959"/>
    <cellStyle name="常规 4 2 2 2 7" xfId="7960"/>
    <cellStyle name="常规 4 2 2 2 8" xfId="7961"/>
    <cellStyle name="常规 4 2 2 2 9" xfId="7962"/>
    <cellStyle name="常规 4 2 2 2_2016-2018年财政规划附表(2)" xfId="7963"/>
    <cellStyle name="常规 4 2 2 3" xfId="7964"/>
    <cellStyle name="常规 4 2 2 3 2" xfId="7965"/>
    <cellStyle name="常规 4 2 2 3 3" xfId="7966"/>
    <cellStyle name="常规 4 2 2 3 4" xfId="7967"/>
    <cellStyle name="常规 4 2 2 3 5" xfId="7968"/>
    <cellStyle name="常规 4 2 2 4" xfId="7969"/>
    <cellStyle name="常规 4 2 2 4 10" xfId="7970"/>
    <cellStyle name="常规 4 2 2 4 11" xfId="7971"/>
    <cellStyle name="常规 4 2 2 4 12" xfId="7972"/>
    <cellStyle name="常规 4 2 2 4 13" xfId="7973"/>
    <cellStyle name="常规 4 2 2 4 2" xfId="7974"/>
    <cellStyle name="常规 4 2 2 4 3" xfId="7975"/>
    <cellStyle name="常规 4 2 2 4 4" xfId="7976"/>
    <cellStyle name="常规 4 2 2 4 5" xfId="7977"/>
    <cellStyle name="常规 4 2 2 4 6" xfId="7978"/>
    <cellStyle name="常规 4 2 2 4 7" xfId="7979"/>
    <cellStyle name="常规 4 3 2 2 10" xfId="7980"/>
    <cellStyle name="常规 4 2 2 4 8" xfId="7981"/>
    <cellStyle name="常规 4 3 2 2 11" xfId="7982"/>
    <cellStyle name="常规 4 2 2 4 9" xfId="7983"/>
    <cellStyle name="常规 4 2 2 5" xfId="7984"/>
    <cellStyle name="常规 4 2 2_2015.1.3县级预算表" xfId="7985"/>
    <cellStyle name="输出 4 3 5" xfId="7986"/>
    <cellStyle name="常规 4 2 3" xfId="7987"/>
    <cellStyle name="输入 2_2015.1.3县级预算表" xfId="7988"/>
    <cellStyle name="常规 4 2 3 10" xfId="7989"/>
    <cellStyle name="常规 4 2 3 11" xfId="7990"/>
    <cellStyle name="计算 2 2 2_2016-2018年财政规划附表(2)" xfId="7991"/>
    <cellStyle name="常规 4 2 3 12" xfId="7992"/>
    <cellStyle name="常规 4 2 3 13" xfId="7993"/>
    <cellStyle name="常规 4 2 3 14" xfId="7994"/>
    <cellStyle name="常规 4 2 3 15" xfId="7995"/>
    <cellStyle name="常规 4 2 3 2" xfId="7996"/>
    <cellStyle name="输入 2 2 2 2" xfId="7997"/>
    <cellStyle name="常规 4 2 3 2 5" xfId="7998"/>
    <cellStyle name="常规 4 2 3 3" xfId="7999"/>
    <cellStyle name="警告文本 4 2 2 6" xfId="8000"/>
    <cellStyle name="常规 4 2 3 3 10" xfId="8001"/>
    <cellStyle name="警告文本 4 2 2 7" xfId="8002"/>
    <cellStyle name="常规 4 2 3 3 11" xfId="8003"/>
    <cellStyle name="警告文本 4 2 2 8" xfId="8004"/>
    <cellStyle name="常规 4 2 3 3 12" xfId="8005"/>
    <cellStyle name="警告文本 4 2 2 9" xfId="8006"/>
    <cellStyle name="常规 4 2 3 3 13" xfId="8007"/>
    <cellStyle name="常规 4 2 3 3 2" xfId="8008"/>
    <cellStyle name="常规 4 2 3 3 3" xfId="8009"/>
    <cellStyle name="常规 4 2 3 3 4" xfId="8010"/>
    <cellStyle name="输入 2 2 3 2" xfId="8011"/>
    <cellStyle name="常规 4 2 3 3 5" xfId="8012"/>
    <cellStyle name="输入 2 2 3 3" xfId="8013"/>
    <cellStyle name="常规 4 2 3 3 6" xfId="8014"/>
    <cellStyle name="输入 2 2 3 4" xfId="8015"/>
    <cellStyle name="常规 4 2 3 3 7" xfId="8016"/>
    <cellStyle name="输入 2 2 3 5" xfId="8017"/>
    <cellStyle name="常规 4 2 3 3 8" xfId="8018"/>
    <cellStyle name="常规 4 2 3 3 9" xfId="8019"/>
    <cellStyle name="常规 4 2 3 4" xfId="8020"/>
    <cellStyle name="常规 4 2 3 5" xfId="8021"/>
    <cellStyle name="常规 4 2 3 6" xfId="8022"/>
    <cellStyle name="常规 4 2 3 7" xfId="8023"/>
    <cellStyle name="常规 4 2 3 8" xfId="8024"/>
    <cellStyle name="检查单元格 4 2 2 3 2" xfId="8025"/>
    <cellStyle name="常规 4 2 3 9" xfId="8026"/>
    <cellStyle name="常规 4 2 3_2016-2018年财政规划附表(2)" xfId="8027"/>
    <cellStyle name="输出 4 3 6" xfId="8028"/>
    <cellStyle name="常规 4 2 4" xfId="8029"/>
    <cellStyle name="常规 4 2 4 10" xfId="8030"/>
    <cellStyle name="警告文本 5 3 3 6" xfId="8031"/>
    <cellStyle name="常规 4 2 4 2" xfId="8032"/>
    <cellStyle name="注释 4 3 3 11" xfId="8033"/>
    <cellStyle name="好 3 2_2015.1.3县级预算表" xfId="8034"/>
    <cellStyle name="常规 4 2 4 2 2" xfId="8035"/>
    <cellStyle name="注释 4 3 3 12" xfId="8036"/>
    <cellStyle name="常规 4 2 4 2 3" xfId="8037"/>
    <cellStyle name="注释 4 3 3 13" xfId="8038"/>
    <cellStyle name="常规 4 2 4 2 4" xfId="8039"/>
    <cellStyle name="输入 2 3 2 2" xfId="8040"/>
    <cellStyle name="常规 4 2 4 2 5" xfId="8041"/>
    <cellStyle name="警告文本 5 3 3 7" xfId="8042"/>
    <cellStyle name="常规 4 2 4 3" xfId="8043"/>
    <cellStyle name="常规 4 2 4 3 2" xfId="8044"/>
    <cellStyle name="常规 4 2 4 3 3" xfId="8045"/>
    <cellStyle name="常规 4 2 4 3 4" xfId="8046"/>
    <cellStyle name="输入 2 3 3 2" xfId="8047"/>
    <cellStyle name="常规 4 2 4 3 5" xfId="8048"/>
    <cellStyle name="输入 2 3 3 3" xfId="8049"/>
    <cellStyle name="常规 4 2 4 3 6" xfId="8050"/>
    <cellStyle name="警告文本 5 3 3 8" xfId="8051"/>
    <cellStyle name="常规 4 2 4 4" xfId="8052"/>
    <cellStyle name="警告文本 5 3 3 9" xfId="8053"/>
    <cellStyle name="常规 4 2 4 5" xfId="8054"/>
    <cellStyle name="常规 4 2 4 6" xfId="8055"/>
    <cellStyle name="常规 4 2 4 7" xfId="8056"/>
    <cellStyle name="常规 4 2 4 8" xfId="8057"/>
    <cellStyle name="常规 4 2 4 9" xfId="8058"/>
    <cellStyle name="链接单元格 2 3 3 5" xfId="8059"/>
    <cellStyle name="常规 4 2 4_2016-2018年财政规划附表(2)" xfId="8060"/>
    <cellStyle name="输出 4 3 7" xfId="8061"/>
    <cellStyle name="常规 4 2 5" xfId="8062"/>
    <cellStyle name="常规 4 2 5 2" xfId="8063"/>
    <cellStyle name="常规 4 2 5 3" xfId="8064"/>
    <cellStyle name="常规 4 2 5 4" xfId="8065"/>
    <cellStyle name="常规 4 2 5 5" xfId="8066"/>
    <cellStyle name="输出 4 3 8" xfId="8067"/>
    <cellStyle name="常规 4 2 6" xfId="8068"/>
    <cellStyle name="常规 4 2 6 10" xfId="8069"/>
    <cellStyle name="汇总 3 6 12" xfId="8070"/>
    <cellStyle name="常规 4 2 6 2" xfId="8071"/>
    <cellStyle name="汇总 3 6 13" xfId="8072"/>
    <cellStyle name="常规 4 2 6 3" xfId="8073"/>
    <cellStyle name="常规 4 2 6 4" xfId="8074"/>
    <cellStyle name="常规 4 2 6 5" xfId="8075"/>
    <cellStyle name="常规 4 2 6 6" xfId="8076"/>
    <cellStyle name="常规 4 2 6 7" xfId="8077"/>
    <cellStyle name="常规 4 2 6 8" xfId="8078"/>
    <cellStyle name="常规 4 2 6 9" xfId="8079"/>
    <cellStyle name="常规 4 2_2015.1.3县级预算表" xfId="8080"/>
    <cellStyle name="常规 4 3" xfId="8081"/>
    <cellStyle name="常规 4 3 10" xfId="8082"/>
    <cellStyle name="常规 4 3 11" xfId="8083"/>
    <cellStyle name="常规 4 3 12" xfId="8084"/>
    <cellStyle name="常规 4 3 13" xfId="8085"/>
    <cellStyle name="常规 4 3 14" xfId="8086"/>
    <cellStyle name="常规 4 3 15" xfId="8087"/>
    <cellStyle name="常规 4 3 16" xfId="8088"/>
    <cellStyle name="常规 4 3 17" xfId="8089"/>
    <cellStyle name="常规 4 3 18" xfId="8090"/>
    <cellStyle name="输出 4 4 4" xfId="8091"/>
    <cellStyle name="常规 4 3 2" xfId="8092"/>
    <cellStyle name="解释性文本 8 12" xfId="8093"/>
    <cellStyle name="常规 4 3 2 10" xfId="8094"/>
    <cellStyle name="解释性文本 8 13" xfId="8095"/>
    <cellStyle name="常规 4 3 2 11" xfId="8096"/>
    <cellStyle name="常规 4 3 2 12" xfId="8097"/>
    <cellStyle name="常规 4 3 2 13" xfId="8098"/>
    <cellStyle name="常规 4 3 2 14" xfId="8099"/>
    <cellStyle name="常规 4 3 2 15" xfId="8100"/>
    <cellStyle name="常规 4 3 2 16" xfId="8101"/>
    <cellStyle name="常规 4 3 2 2" xfId="8102"/>
    <cellStyle name="常规 4 3 2 2 12" xfId="8103"/>
    <cellStyle name="常规 4 3 2 2 13" xfId="8104"/>
    <cellStyle name="常规 4 3 2 2 14" xfId="8105"/>
    <cellStyle name="常规 4 3 2 2 15" xfId="8106"/>
    <cellStyle name="常规 4 3 2 2 2" xfId="8107"/>
    <cellStyle name="常规 4 3 2 2 2 2" xfId="8108"/>
    <cellStyle name="常规 4 3 2 2 2 3" xfId="8109"/>
    <cellStyle name="常规 4 3 2 2 2 4" xfId="8110"/>
    <cellStyle name="常规 4 3 2 2 2 5" xfId="8111"/>
    <cellStyle name="常规 4 3 2 2 3" xfId="8112"/>
    <cellStyle name="常规 4 3 2 2 3 10" xfId="8113"/>
    <cellStyle name="常规 4 3 2 2 3 11" xfId="8114"/>
    <cellStyle name="常规 4 3 2 2 3 12" xfId="8115"/>
    <cellStyle name="常规 4 3 2 2 3 13" xfId="8116"/>
    <cellStyle name="常规 4 3 2 2 3 2" xfId="8117"/>
    <cellStyle name="常规 4 3 2 2 3 3" xfId="8118"/>
    <cellStyle name="常规 4 3 2 2 3 4" xfId="8119"/>
    <cellStyle name="常规 4 3 2 2 3 5" xfId="8120"/>
    <cellStyle name="常规 4 3 2 2 3 6" xfId="8121"/>
    <cellStyle name="常规 4 3 2 2 3 7" xfId="8122"/>
    <cellStyle name="常规 4 3 2 2 3 8" xfId="8123"/>
    <cellStyle name="常规 4 3 2 2 3 9" xfId="8124"/>
    <cellStyle name="常规 4 3 2 2 4" xfId="8125"/>
    <cellStyle name="常规 4 3 2 2 5" xfId="8126"/>
    <cellStyle name="常规 4 3 2 2 6" xfId="8127"/>
    <cellStyle name="常规 4 3 2 2 7" xfId="8128"/>
    <cellStyle name="常规 4 3 2 2 8" xfId="8129"/>
    <cellStyle name="常规 4 3 2 2 9" xfId="8130"/>
    <cellStyle name="常规 4 3 2 2_2016-2018年财政规划附表(2)" xfId="8131"/>
    <cellStyle name="常规 4 3 2 3" xfId="8132"/>
    <cellStyle name="常规 4 3 2 3 2" xfId="8133"/>
    <cellStyle name="常规 4 3 2 3 3" xfId="8134"/>
    <cellStyle name="常规 4 3 2 3 4" xfId="8135"/>
    <cellStyle name="常规 4 3 2 3 5" xfId="8136"/>
    <cellStyle name="常规 4 3 2 4" xfId="8137"/>
    <cellStyle name="常规 4 3 2 4 10" xfId="8138"/>
    <cellStyle name="常规 4 3 2 4 11" xfId="8139"/>
    <cellStyle name="常规 4 3 2 4 13" xfId="8140"/>
    <cellStyle name="常规 4 3 2 4 2" xfId="8141"/>
    <cellStyle name="常规 4 3 2 4 3" xfId="8142"/>
    <cellStyle name="常规 4 3 2 4 4" xfId="8143"/>
    <cellStyle name="常规 4 3 2 4 5" xfId="8144"/>
    <cellStyle name="常规 4 3 2 4 6" xfId="8145"/>
    <cellStyle name="常规 4 3 2 4 7" xfId="8146"/>
    <cellStyle name="常规 4 3 2 4 8" xfId="8147"/>
    <cellStyle name="输出 5 2 2" xfId="8148"/>
    <cellStyle name="常规 4 3 2 4 9" xfId="8149"/>
    <cellStyle name="常规 4 3 2 5" xfId="8150"/>
    <cellStyle name="常规 4 3 2 6" xfId="8151"/>
    <cellStyle name="常规 4 3 2 7" xfId="8152"/>
    <cellStyle name="常规 4 3 2 8" xfId="8153"/>
    <cellStyle name="常规 4 3 2_2015.1.3县级预算表" xfId="8154"/>
    <cellStyle name="输出 4 4 5" xfId="8155"/>
    <cellStyle name="常规 4 3 3" xfId="8156"/>
    <cellStyle name="解释性文本 2 3 3 8" xfId="8157"/>
    <cellStyle name="常规 4 3 3 10" xfId="8158"/>
    <cellStyle name="解释性文本 2 3 3 9" xfId="8159"/>
    <cellStyle name="常规 4 3 3 11" xfId="8160"/>
    <cellStyle name="常规 4 3 3 12" xfId="8161"/>
    <cellStyle name="常规 4 3 3 13" xfId="8162"/>
    <cellStyle name="常规 4 3 3 14" xfId="8163"/>
    <cellStyle name="链接单元格 2 5 2" xfId="8164"/>
    <cellStyle name="常规 4 3 3 15" xfId="8165"/>
    <cellStyle name="常规 4 3 3 2" xfId="8166"/>
    <cellStyle name="输入 2 6 11" xfId="8167"/>
    <cellStyle name="常规 4 3 3 2 2" xfId="8168"/>
    <cellStyle name="输入 2 6 12" xfId="8169"/>
    <cellStyle name="常规 4 3 3 2 3" xfId="8170"/>
    <cellStyle name="输入 2 6 13" xfId="8171"/>
    <cellStyle name="常规 4 3 3 2 4" xfId="8172"/>
    <cellStyle name="输入 3 2 2 2" xfId="8173"/>
    <cellStyle name="常规 4 3 3 2 5" xfId="8174"/>
    <cellStyle name="常规 4 3 3 3" xfId="8175"/>
    <cellStyle name="常规 4 3 3 3 10" xfId="8176"/>
    <cellStyle name="常规 4 3 3 3 11" xfId="8177"/>
    <cellStyle name="常规 4 3 3 3 12" xfId="8178"/>
    <cellStyle name="常规 4 3 3 3 13" xfId="8179"/>
    <cellStyle name="常规 4 3 3 3 2" xfId="8180"/>
    <cellStyle name="常规 4 3 3 3 3" xfId="8181"/>
    <cellStyle name="常规 4 3 3 3 4" xfId="8182"/>
    <cellStyle name="输入 3 2 3 2" xfId="8183"/>
    <cellStyle name="常规 4 3 3 3 5" xfId="8184"/>
    <cellStyle name="输入 3 2 3 3" xfId="8185"/>
    <cellStyle name="常规 4 3 3 3 6" xfId="8186"/>
    <cellStyle name="输入 3 2 3 4" xfId="8187"/>
    <cellStyle name="常规 4 3 3 3 7" xfId="8188"/>
    <cellStyle name="输入 3 2 3 5" xfId="8189"/>
    <cellStyle name="常规 4 3 3 3 8" xfId="8190"/>
    <cellStyle name="常规 4 3 3 3 9" xfId="8191"/>
    <cellStyle name="常规 4 3 3 4" xfId="8192"/>
    <cellStyle name="常规 4 3 3 5" xfId="8193"/>
    <cellStyle name="常规 4 3 3 6" xfId="8194"/>
    <cellStyle name="常规 4 3 3 7" xfId="8195"/>
    <cellStyle name="常规 4 3 3 8" xfId="8196"/>
    <cellStyle name="常规 4 3 3 9" xfId="8197"/>
    <cellStyle name="输出 4 4 6" xfId="8198"/>
    <cellStyle name="常规 4 3 4" xfId="8199"/>
    <cellStyle name="常规 4 3 4 10" xfId="8200"/>
    <cellStyle name="常规 4 3 4 2" xfId="8201"/>
    <cellStyle name="常规 4 3 4 2 2" xfId="8202"/>
    <cellStyle name="常规 4 3 4 2 3" xfId="8203"/>
    <cellStyle name="常规 4 3 4 3" xfId="8204"/>
    <cellStyle name="常规 4 3 4 3 10" xfId="8205"/>
    <cellStyle name="计算 4 4 13" xfId="8206"/>
    <cellStyle name="常规 4 3 4 3 2" xfId="8207"/>
    <cellStyle name="计算 4 4 14" xfId="8208"/>
    <cellStyle name="常规 4 3 4 3 3" xfId="8209"/>
    <cellStyle name="计算 4 4 15" xfId="8210"/>
    <cellStyle name="常规 4 3 4 3 4" xfId="8211"/>
    <cellStyle name="输入 3 3 3 2" xfId="8212"/>
    <cellStyle name="常规 4 3 4 3 5" xfId="8213"/>
    <cellStyle name="输入 3 3 3 3" xfId="8214"/>
    <cellStyle name="常规 4 3 4 3 6" xfId="8215"/>
    <cellStyle name="常规 4 3 4 4" xfId="8216"/>
    <cellStyle name="常规 4 3 4 5" xfId="8217"/>
    <cellStyle name="常规 4 3 4 6" xfId="8218"/>
    <cellStyle name="常规 4 3 4 7" xfId="8219"/>
    <cellStyle name="常规 4 3 4 8" xfId="8220"/>
    <cellStyle name="输出 4 4 7" xfId="8221"/>
    <cellStyle name="常规 4 3 5" xfId="8222"/>
    <cellStyle name="警告文本 2 3 11" xfId="8223"/>
    <cellStyle name="常规 4 3 5 2" xfId="8224"/>
    <cellStyle name="警告文本 2 3 12" xfId="8225"/>
    <cellStyle name="常规 4 3 5 3" xfId="8226"/>
    <cellStyle name="警告文本 2 3 13" xfId="8227"/>
    <cellStyle name="常规 4 3 5 4" xfId="8228"/>
    <cellStyle name="警告文本 2 3 14" xfId="8229"/>
    <cellStyle name="常规 4 3 5 5" xfId="8230"/>
    <cellStyle name="输出 4 4 8" xfId="8231"/>
    <cellStyle name="常规 4 3 6" xfId="8232"/>
    <cellStyle name="常规 4 3 6 10" xfId="8233"/>
    <cellStyle name="适中 3 3 15" xfId="8234"/>
    <cellStyle name="常规 4 3 6 2" xfId="8235"/>
    <cellStyle name="常规 4 3 6 3" xfId="8236"/>
    <cellStyle name="常规 4 3 6 4" xfId="8237"/>
    <cellStyle name="常规 4 3 6 5" xfId="8238"/>
    <cellStyle name="常规 4 3 6 6" xfId="8239"/>
    <cellStyle name="常规 4 3 6 7" xfId="8240"/>
    <cellStyle name="常规 4 3 6 8" xfId="8241"/>
    <cellStyle name="常规 4 3 6 9" xfId="8242"/>
    <cellStyle name="输出 4 4 9" xfId="8243"/>
    <cellStyle name="常规 4 3 7" xfId="8244"/>
    <cellStyle name="常规 4 3 8" xfId="8245"/>
    <cellStyle name="常规 4 3 9" xfId="8246"/>
    <cellStyle name="常规 4 3_2015.1.3县级预算表" xfId="8247"/>
    <cellStyle name="常规 4 4" xfId="8248"/>
    <cellStyle name="输出 4 5 4" xfId="8249"/>
    <cellStyle name="常规 4 4 2" xfId="8250"/>
    <cellStyle name="常规 4 4 2 2" xfId="8251"/>
    <cellStyle name="常规 4 4 2 3" xfId="8252"/>
    <cellStyle name="常规 4 4 2 4" xfId="8253"/>
    <cellStyle name="常规 4 4 2 5" xfId="8254"/>
    <cellStyle name="输出 4 5 5" xfId="8255"/>
    <cellStyle name="常规 4 4 3" xfId="8256"/>
    <cellStyle name="常规 4 4 3 2" xfId="8257"/>
    <cellStyle name="常规 4 4 3 3" xfId="8258"/>
    <cellStyle name="常规 4 4 3 4" xfId="8259"/>
    <cellStyle name="常规 4 4 3 5" xfId="8260"/>
    <cellStyle name="常规 4 4 4" xfId="8261"/>
    <cellStyle name="常规 4 4 5" xfId="8262"/>
    <cellStyle name="常规 4 4 6" xfId="8263"/>
    <cellStyle name="常规 4 4 7" xfId="8264"/>
    <cellStyle name="注释 7 10" xfId="8265"/>
    <cellStyle name="输出 5 17" xfId="8266"/>
    <cellStyle name="常规 4 4_2016-2018年财政规划附表(2)" xfId="8267"/>
    <cellStyle name="常规 4 5" xfId="8268"/>
    <cellStyle name="常规 4 5 2 2" xfId="8269"/>
    <cellStyle name="常规 4 5 2 3" xfId="8270"/>
    <cellStyle name="常规 4 5 2 4" xfId="8271"/>
    <cellStyle name="常规 4 5 2 5" xfId="8272"/>
    <cellStyle name="注释 2 3 3 13" xfId="8273"/>
    <cellStyle name="常规 4 5 3 2" xfId="8274"/>
    <cellStyle name="常规 4 5 3 3" xfId="8275"/>
    <cellStyle name="常规 4 5 3 4" xfId="8276"/>
    <cellStyle name="常规 4 5 3 5" xfId="8277"/>
    <cellStyle name="常规 4 5_2016-2018年财政规划附表(2)" xfId="8278"/>
    <cellStyle name="解释性文本 4 2 3 2" xfId="8279"/>
    <cellStyle name="常规 4 6" xfId="8280"/>
    <cellStyle name="链接单元格 9" xfId="8281"/>
    <cellStyle name="常规 4 6 2" xfId="8282"/>
    <cellStyle name="常规 4 6 3" xfId="8283"/>
    <cellStyle name="常规 4 6 4" xfId="8284"/>
    <cellStyle name="常规 4 6 5" xfId="8285"/>
    <cellStyle name="解释性文本 4 2 3 3" xfId="8286"/>
    <cellStyle name="常规 4 7" xfId="8287"/>
    <cellStyle name="常规 4 7 3" xfId="8288"/>
    <cellStyle name="常规 4 7 4" xfId="8289"/>
    <cellStyle name="常规 4 7 5" xfId="8290"/>
    <cellStyle name="输入 4_2015.1.3县级预算表" xfId="8291"/>
    <cellStyle name="解释性文本 4 2 3 4" xfId="8292"/>
    <cellStyle name="常规 4 8" xfId="8293"/>
    <cellStyle name="解释性文本 4 2 3 5" xfId="8294"/>
    <cellStyle name="常规 4 9" xfId="8295"/>
    <cellStyle name="检查单元格 4 3 3 6" xfId="8296"/>
    <cellStyle name="常规 5" xfId="8297"/>
    <cellStyle name="常规 5 10" xfId="8298"/>
    <cellStyle name="常规 5 11" xfId="8299"/>
    <cellStyle name="常规 5 12" xfId="8300"/>
    <cellStyle name="常规 5 13" xfId="8301"/>
    <cellStyle name="常规 5 14" xfId="8302"/>
    <cellStyle name="常规 5 15" xfId="8303"/>
    <cellStyle name="常规 5 16" xfId="8304"/>
    <cellStyle name="常规 5 17" xfId="8305"/>
    <cellStyle name="常规 5 18" xfId="8306"/>
    <cellStyle name="常规 5 2" xfId="8307"/>
    <cellStyle name="常规 5 2 10" xfId="8308"/>
    <cellStyle name="常规 5 2 11" xfId="8309"/>
    <cellStyle name="常规 5 2 12" xfId="8310"/>
    <cellStyle name="常规 5 2 13" xfId="8311"/>
    <cellStyle name="常规 5 2 14" xfId="8312"/>
    <cellStyle name="常规 5 2 15" xfId="8313"/>
    <cellStyle name="常规 5 2 16" xfId="8314"/>
    <cellStyle name="输出 5 3 4" xfId="8315"/>
    <cellStyle name="常规 5 2 2" xfId="8316"/>
    <cellStyle name="常规 5 2 2 10" xfId="8317"/>
    <cellStyle name="常规 5 2 2 11" xfId="8318"/>
    <cellStyle name="常规 5 2 2 12" xfId="8319"/>
    <cellStyle name="常规 5 2 2 13" xfId="8320"/>
    <cellStyle name="常规 5 2 2 14" xfId="8321"/>
    <cellStyle name="常规 5 2 2 15" xfId="8322"/>
    <cellStyle name="输入 2 3_2016-2018年财政规划附表(2)" xfId="8323"/>
    <cellStyle name="常规 5 2 2 2" xfId="8324"/>
    <cellStyle name="常规 5 2 2 2 2" xfId="8325"/>
    <cellStyle name="常规 5 2 2 2 3" xfId="8326"/>
    <cellStyle name="常规 5 2 2 2 4" xfId="8327"/>
    <cellStyle name="常规 5 2 2 2 5" xfId="8328"/>
    <cellStyle name="常规 5 2 2 3" xfId="8329"/>
    <cellStyle name="常规 5 2 2 3 10" xfId="8330"/>
    <cellStyle name="常规 5 2 2 3 11" xfId="8331"/>
    <cellStyle name="常规 5 2 2 3 12" xfId="8332"/>
    <cellStyle name="常规 5 2 2 3 13" xfId="8333"/>
    <cellStyle name="常规 5 2 2 3 2" xfId="8334"/>
    <cellStyle name="常规 5 2 2 3 3" xfId="8335"/>
    <cellStyle name="常规 5 2 2 3 4" xfId="8336"/>
    <cellStyle name="常规 5 2 2 3 5" xfId="8337"/>
    <cellStyle name="常规 5 2 2 3 6" xfId="8338"/>
    <cellStyle name="常规 5 2 2 3 7" xfId="8339"/>
    <cellStyle name="常规 5 2 2 3 8" xfId="8340"/>
    <cellStyle name="常规 5 2 2 3 9" xfId="8341"/>
    <cellStyle name="常规 5 2 2 4" xfId="8342"/>
    <cellStyle name="常规 5 2 2 5" xfId="8343"/>
    <cellStyle name="常规 5 2 2_2016-2018年财政规划附表(2)" xfId="8344"/>
    <cellStyle name="输出 5 3 5" xfId="8345"/>
    <cellStyle name="常规 5 2 3" xfId="8346"/>
    <cellStyle name="常规 5 2 3 2" xfId="8347"/>
    <cellStyle name="常规 5 2 3 3" xfId="8348"/>
    <cellStyle name="常规 5 2 3 4" xfId="8349"/>
    <cellStyle name="常规 5 2 3 5" xfId="8350"/>
    <cellStyle name="输出 5 3 6" xfId="8351"/>
    <cellStyle name="解释性文本 6_2016-2018年财政规划附表(2)" xfId="8352"/>
    <cellStyle name="常规 5 2 4" xfId="8353"/>
    <cellStyle name="链接单元格 2 3 2 2" xfId="8354"/>
    <cellStyle name="常规 5 2 4 10" xfId="8355"/>
    <cellStyle name="链接单元格 2 3 2 3" xfId="8356"/>
    <cellStyle name="常规 5 2 4 11" xfId="8357"/>
    <cellStyle name="链接单元格 2 3 2 4" xfId="8358"/>
    <cellStyle name="常规 5 2 4 12" xfId="8359"/>
    <cellStyle name="链接单元格 2 3 2 5" xfId="8360"/>
    <cellStyle name="常规 5 2 4 13" xfId="8361"/>
    <cellStyle name="常规 5 2 4 2" xfId="8362"/>
    <cellStyle name="常规 5 2 4 3" xfId="8363"/>
    <cellStyle name="常规 5 2 4 4" xfId="8364"/>
    <cellStyle name="常规 5 2 4 5" xfId="8365"/>
    <cellStyle name="常规 5 2 4 6" xfId="8366"/>
    <cellStyle name="常规 5 2 4 7" xfId="8367"/>
    <cellStyle name="常规 5 2 4 8" xfId="8368"/>
    <cellStyle name="常规 5 2 4 9" xfId="8369"/>
    <cellStyle name="输出 5 3 7" xfId="8370"/>
    <cellStyle name="常规 5 2 5" xfId="8371"/>
    <cellStyle name="输出 5 3 8" xfId="8372"/>
    <cellStyle name="常规 5 2 6" xfId="8373"/>
    <cellStyle name="输出 5 3 9" xfId="8374"/>
    <cellStyle name="计算 4 4_2016-2018年财政规划附表(2)" xfId="8375"/>
    <cellStyle name="常规 5 2 7" xfId="8376"/>
    <cellStyle name="常规 5 2 8" xfId="8377"/>
    <cellStyle name="常规 5 2 9" xfId="8378"/>
    <cellStyle name="常规 5 3" xfId="8379"/>
    <cellStyle name="常规 5 3 10" xfId="8380"/>
    <cellStyle name="常规 5 3 11" xfId="8381"/>
    <cellStyle name="常规 5 3 12" xfId="8382"/>
    <cellStyle name="常规 5 3 13" xfId="8383"/>
    <cellStyle name="常规 5 3 14" xfId="8384"/>
    <cellStyle name="常规 5 3 15" xfId="8385"/>
    <cellStyle name="常规 5 3 2 2" xfId="8386"/>
    <cellStyle name="常规 5 3 2 3" xfId="8387"/>
    <cellStyle name="常规 5 3 2 4" xfId="8388"/>
    <cellStyle name="常规 5 3 2 5" xfId="8389"/>
    <cellStyle name="常规 5 3 3 10" xfId="8390"/>
    <cellStyle name="常规 5 3 3 11" xfId="8391"/>
    <cellStyle name="常规 5 3 3 12" xfId="8392"/>
    <cellStyle name="常规 5 3 3 13" xfId="8393"/>
    <cellStyle name="常规 5 3 3 2" xfId="8394"/>
    <cellStyle name="常规 5 3 3 3" xfId="8395"/>
    <cellStyle name="常规 5 3 3 4" xfId="8396"/>
    <cellStyle name="常规 5 3 3 5" xfId="8397"/>
    <cellStyle name="常规 5 3 3 6" xfId="8398"/>
    <cellStyle name="常规 5 3 3 7" xfId="8399"/>
    <cellStyle name="常规 5 3 3 8" xfId="8400"/>
    <cellStyle name="常规 5 3 5" xfId="8401"/>
    <cellStyle name="常规 5 3 6" xfId="8402"/>
    <cellStyle name="常规 5 3 7" xfId="8403"/>
    <cellStyle name="常规 5 3 8" xfId="8404"/>
    <cellStyle name="常规 5 3 9" xfId="8405"/>
    <cellStyle name="常规 5 3_2016-2018年财政规划附表(2)" xfId="8406"/>
    <cellStyle name="常规 5 4" xfId="8407"/>
    <cellStyle name="常规 5 4 10" xfId="8408"/>
    <cellStyle name="常规 5 4 11" xfId="8409"/>
    <cellStyle name="常规 5 4 12" xfId="8410"/>
    <cellStyle name="常规 5 4 13" xfId="8411"/>
    <cellStyle name="链接单元格 4 3 2 2" xfId="8412"/>
    <cellStyle name="常规 5 4 14" xfId="8413"/>
    <cellStyle name="链接单元格 4 3 2 3" xfId="8414"/>
    <cellStyle name="常规 5 4 15" xfId="8415"/>
    <cellStyle name="输出 5 5 4" xfId="8416"/>
    <cellStyle name="链接单元格 5 2 3 6" xfId="8417"/>
    <cellStyle name="常规 5 4 2" xfId="8418"/>
    <cellStyle name="常规 5 4 2 2" xfId="8419"/>
    <cellStyle name="常规 5 4 2 3" xfId="8420"/>
    <cellStyle name="常规 5 4 2 4" xfId="8421"/>
    <cellStyle name="常规 5 4 2 5" xfId="8422"/>
    <cellStyle name="输出 5 5 5" xfId="8423"/>
    <cellStyle name="链接单元格 5 2 3 7" xfId="8424"/>
    <cellStyle name="常规 5 4 3" xfId="8425"/>
    <cellStyle name="常规 5 4 3 10" xfId="8426"/>
    <cellStyle name="常规 5 4 3 11" xfId="8427"/>
    <cellStyle name="常规 5 4 3 12" xfId="8428"/>
    <cellStyle name="好 3 2 2 2 2" xfId="8429"/>
    <cellStyle name="常规 5 4 3 13" xfId="8430"/>
    <cellStyle name="常规 5 4 3 2" xfId="8431"/>
    <cellStyle name="常规 5 4 3 3" xfId="8432"/>
    <cellStyle name="常规 5 4 3 4" xfId="8433"/>
    <cellStyle name="常规 5 4 3 5" xfId="8434"/>
    <cellStyle name="常规 5 4 3 6" xfId="8435"/>
    <cellStyle name="常规 5 4 3 7" xfId="8436"/>
    <cellStyle name="常规 5 4 3 8" xfId="8437"/>
    <cellStyle name="常规 5 4 3 9" xfId="8438"/>
    <cellStyle name="输出 5 5 6" xfId="8439"/>
    <cellStyle name="链接单元格 5 2 3 8" xfId="8440"/>
    <cellStyle name="常规 5 4 4" xfId="8441"/>
    <cellStyle name="输出 5 5 7" xfId="8442"/>
    <cellStyle name="链接单元格 5 2 3 9" xfId="8443"/>
    <cellStyle name="常规 5 4 5" xfId="8444"/>
    <cellStyle name="输出 5 5 8" xfId="8445"/>
    <cellStyle name="常规 5 4 6" xfId="8446"/>
    <cellStyle name="输出 5 5 9" xfId="8447"/>
    <cellStyle name="常规 5 4 7" xfId="8448"/>
    <cellStyle name="常规 5 4 8" xfId="8449"/>
    <cellStyle name="常规 5 4 9" xfId="8450"/>
    <cellStyle name="检查单元格 5 10" xfId="8451"/>
    <cellStyle name="常规 5 4_2016-2018年财政规划附表(2)" xfId="8452"/>
    <cellStyle name="常规 5 5" xfId="8453"/>
    <cellStyle name="常规 5 5 2" xfId="8454"/>
    <cellStyle name="输入 4 2 2 10" xfId="8455"/>
    <cellStyle name="常规 5 5 3" xfId="8456"/>
    <cellStyle name="输入 4 2 2 11" xfId="8457"/>
    <cellStyle name="常规 5 5 4" xfId="8458"/>
    <cellStyle name="输入 4 2 2 12" xfId="8459"/>
    <cellStyle name="常规 5 5 5" xfId="8460"/>
    <cellStyle name="解释性文本 4 2 4 2" xfId="8461"/>
    <cellStyle name="常规 5 6" xfId="8462"/>
    <cellStyle name="常规 5 6 10" xfId="8463"/>
    <cellStyle name="常规 5 6 11" xfId="8464"/>
    <cellStyle name="常规 5 6 12" xfId="8465"/>
    <cellStyle name="常规 5 6 2" xfId="8466"/>
    <cellStyle name="常规 5 6 3" xfId="8467"/>
    <cellStyle name="常规 5 6 4" xfId="8468"/>
    <cellStyle name="常规 5 6 5" xfId="8469"/>
    <cellStyle name="常规 5 6 6" xfId="8470"/>
    <cellStyle name="常规 5 6 7" xfId="8471"/>
    <cellStyle name="常规 5 6 8" xfId="8472"/>
    <cellStyle name="常规 5 6 9" xfId="8473"/>
    <cellStyle name="解释性文本 4 2 4 3" xfId="8474"/>
    <cellStyle name="常规 5 7" xfId="8475"/>
    <cellStyle name="解释性文本 4 2 4 4" xfId="8476"/>
    <cellStyle name="常规 5 8" xfId="8477"/>
    <cellStyle name="解释性文本 4 2 4 5" xfId="8478"/>
    <cellStyle name="常规 5 9" xfId="8479"/>
    <cellStyle name="常规 5_2015.1.3县级预算表" xfId="8480"/>
    <cellStyle name="检查单元格 4 3 3 7" xfId="8481"/>
    <cellStyle name="常规 6" xfId="8482"/>
    <cellStyle name="常规 6 10" xfId="8483"/>
    <cellStyle name="常规 6 11" xfId="8484"/>
    <cellStyle name="好 4 2 2 2 2" xfId="8485"/>
    <cellStyle name="常规 6 12" xfId="8486"/>
    <cellStyle name="好 4 2 2 2 3" xfId="8487"/>
    <cellStyle name="常规 6 13" xfId="8488"/>
    <cellStyle name="汇总 4 3 2 2" xfId="8489"/>
    <cellStyle name="常规 6 2 10" xfId="8490"/>
    <cellStyle name="汇总 4 3 2 3" xfId="8491"/>
    <cellStyle name="常规 6 2 11" xfId="8492"/>
    <cellStyle name="汇总 4 3 2 4" xfId="8493"/>
    <cellStyle name="常规 6 2 12" xfId="8494"/>
    <cellStyle name="汇总 4 3 2 5" xfId="8495"/>
    <cellStyle name="常规 6 2 13" xfId="8496"/>
    <cellStyle name="常规 6 2 14" xfId="8497"/>
    <cellStyle name="常规 6 2 15" xfId="8498"/>
    <cellStyle name="常规 6 2 16" xfId="8499"/>
    <cellStyle name="输出 6 3 4" xfId="8500"/>
    <cellStyle name="常规 6 2 2" xfId="8501"/>
    <cellStyle name="解释性文本 4 2 2 3 6" xfId="8502"/>
    <cellStyle name="常规 6 2 2 11" xfId="8503"/>
    <cellStyle name="解释性文本 4 2 2 3 7" xfId="8504"/>
    <cellStyle name="常规 6 2 2 12" xfId="8505"/>
    <cellStyle name="解释性文本 4 2 2 3 8" xfId="8506"/>
    <cellStyle name="常规 6 2 2 13" xfId="8507"/>
    <cellStyle name="解释性文本 4 2 2 3 9" xfId="8508"/>
    <cellStyle name="常规 6 2 2 14" xfId="8509"/>
    <cellStyle name="常规 6 2 2 15" xfId="8510"/>
    <cellStyle name="常规 6 2 2 2" xfId="8511"/>
    <cellStyle name="常规 6 2 2 2 2" xfId="8512"/>
    <cellStyle name="常规 6 2 2 2 3" xfId="8513"/>
    <cellStyle name="常规 6 2 2 2 4" xfId="8514"/>
    <cellStyle name="常规 6 2 2 2 5" xfId="8515"/>
    <cellStyle name="常规 6 2 2 3" xfId="8516"/>
    <cellStyle name="常规 6 2 2 3 10" xfId="8517"/>
    <cellStyle name="常规 6 2 2 3 11" xfId="8518"/>
    <cellStyle name="常规 6 2 2 3 12" xfId="8519"/>
    <cellStyle name="常规 6 2 2 3 13" xfId="8520"/>
    <cellStyle name="常规 6 2 2 3 2" xfId="8521"/>
    <cellStyle name="常规 6 2 2 3 3" xfId="8522"/>
    <cellStyle name="常规 6 2 2 3 4" xfId="8523"/>
    <cellStyle name="常规 6 2 2 3 5" xfId="8524"/>
    <cellStyle name="常规 6 2 2 3 6" xfId="8525"/>
    <cellStyle name="常规 6 2 2 3 7" xfId="8526"/>
    <cellStyle name="常规 6 2 2 3 8" xfId="8527"/>
    <cellStyle name="常规 6 2 2 3 9" xfId="8528"/>
    <cellStyle name="常规 6 2 2 4" xfId="8529"/>
    <cellStyle name="常规 6 2 2 5" xfId="8530"/>
    <cellStyle name="解释性文本 4 2 2 10" xfId="8531"/>
    <cellStyle name="常规 6 2 2 6" xfId="8532"/>
    <cellStyle name="解释性文本 4 2 2 12" xfId="8533"/>
    <cellStyle name="常规 6 2 2 8" xfId="8534"/>
    <cellStyle name="解释性文本 4 2 2 13" xfId="8535"/>
    <cellStyle name="常规 6 2 2 9" xfId="8536"/>
    <cellStyle name="解释性文本 2 4 12" xfId="8537"/>
    <cellStyle name="常规 6 2 2_2016-2018年财政规划附表(2)" xfId="8538"/>
    <cellStyle name="输出 6 3 5" xfId="8539"/>
    <cellStyle name="常规 6 2 3" xfId="8540"/>
    <cellStyle name="常规 6 2 3 2" xfId="8541"/>
    <cellStyle name="输出 6 3 6" xfId="8542"/>
    <cellStyle name="常规 6 2 4" xfId="8543"/>
    <cellStyle name="常规 6 2 4 10" xfId="8544"/>
    <cellStyle name="常规 6 2 4 11" xfId="8545"/>
    <cellStyle name="常规 6 2 4 12" xfId="8546"/>
    <cellStyle name="常规 6 2 4 13" xfId="8547"/>
    <cellStyle name="常规 6 2 4 2" xfId="8548"/>
    <cellStyle name="输出 6 3 7" xfId="8549"/>
    <cellStyle name="常规 6 2 5" xfId="8550"/>
    <cellStyle name="输出 6 3 8" xfId="8551"/>
    <cellStyle name="常规 6 2 6" xfId="8552"/>
    <cellStyle name="输出 6 3 9" xfId="8553"/>
    <cellStyle name="常规 6 2 7" xfId="8554"/>
    <cellStyle name="常规 6 2 8" xfId="8555"/>
    <cellStyle name="常规 6 2_2015.1.3县级预算表" xfId="8556"/>
    <cellStyle name="常规 6 3" xfId="8557"/>
    <cellStyle name="常规 6 3 10" xfId="8558"/>
    <cellStyle name="常规 6 3 11" xfId="8559"/>
    <cellStyle name="常规 6 3 12" xfId="8560"/>
    <cellStyle name="常规 6 3 13" xfId="8561"/>
    <cellStyle name="常规 6 3 14" xfId="8562"/>
    <cellStyle name="常规 6 3 15" xfId="8563"/>
    <cellStyle name="常规 6 3 2" xfId="8564"/>
    <cellStyle name="常规 6 3 2 2" xfId="8565"/>
    <cellStyle name="常规 6 3 2 3" xfId="8566"/>
    <cellStyle name="常规 6 3 2 4" xfId="8567"/>
    <cellStyle name="常规 6 3 2 5" xfId="8568"/>
    <cellStyle name="常规 6 3 3" xfId="8569"/>
    <cellStyle name="常规 6 3 3 10" xfId="8570"/>
    <cellStyle name="常规 6 3 3 11" xfId="8571"/>
    <cellStyle name="常规 6 3 3 12" xfId="8572"/>
    <cellStyle name="常规 6 3 3 13" xfId="8573"/>
    <cellStyle name="常规 6 3 3 2" xfId="8574"/>
    <cellStyle name="常规 6 3 3 3" xfId="8575"/>
    <cellStyle name="常规 6 3 3 4" xfId="8576"/>
    <cellStyle name="常规 6 3 3 5" xfId="8577"/>
    <cellStyle name="常规 6 3 3 6" xfId="8578"/>
    <cellStyle name="常规 6 3 3 7" xfId="8579"/>
    <cellStyle name="常规 6 3 3 8" xfId="8580"/>
    <cellStyle name="常规 6 3 3 9" xfId="8581"/>
    <cellStyle name="常规 6 3 4" xfId="8582"/>
    <cellStyle name="常规 6 3 5" xfId="8583"/>
    <cellStyle name="常规 6 3 6" xfId="8584"/>
    <cellStyle name="常规 6 3 7" xfId="8585"/>
    <cellStyle name="常规 6 3 8" xfId="8586"/>
    <cellStyle name="常规 6 3 9" xfId="8587"/>
    <cellStyle name="常规 6 4" xfId="8588"/>
    <cellStyle name="常规 6 4 10" xfId="8589"/>
    <cellStyle name="常规 6 4 11" xfId="8590"/>
    <cellStyle name="常规 6 4 12" xfId="8591"/>
    <cellStyle name="常规 6 4 13" xfId="8592"/>
    <cellStyle name="常规 6 4 14" xfId="8593"/>
    <cellStyle name="常规 6 4 15" xfId="8594"/>
    <cellStyle name="常规 6 4 2 2" xfId="8595"/>
    <cellStyle name="常规 6 4 2 3" xfId="8596"/>
    <cellStyle name="常规 6 4 2 4" xfId="8597"/>
    <cellStyle name="常规 6 4 2 5" xfId="8598"/>
    <cellStyle name="常规 6 4 3 11" xfId="8599"/>
    <cellStyle name="常规 6 4 3 12" xfId="8600"/>
    <cellStyle name="常规 6 4 3 13" xfId="8601"/>
    <cellStyle name="常规 6 4 3 2" xfId="8602"/>
    <cellStyle name="常规 6 4 3 3" xfId="8603"/>
    <cellStyle name="常规 6 4 3 4" xfId="8604"/>
    <cellStyle name="常规 6 4 3 5" xfId="8605"/>
    <cellStyle name="常规 6 4 3 6" xfId="8606"/>
    <cellStyle name="常规 6 4 3 7" xfId="8607"/>
    <cellStyle name="常规 6 4 3 8" xfId="8608"/>
    <cellStyle name="常规 6 4 3 9" xfId="8609"/>
    <cellStyle name="链接单元格 5 3 3 9" xfId="8610"/>
    <cellStyle name="常规 6 4 5" xfId="8611"/>
    <cellStyle name="常规 6 4 6" xfId="8612"/>
    <cellStyle name="常规 6 4 7" xfId="8613"/>
    <cellStyle name="常规 6 4 8" xfId="8614"/>
    <cellStyle name="常规 6 4 9" xfId="8615"/>
    <cellStyle name="链接单元格 4 2 4 12" xfId="8616"/>
    <cellStyle name="常规 6 4_2016-2018年财政规划附表(2)" xfId="8617"/>
    <cellStyle name="常规 6 5" xfId="8618"/>
    <cellStyle name="常规 6 5 2" xfId="8619"/>
    <cellStyle name="常规 6 5 3" xfId="8620"/>
    <cellStyle name="常规 6 5 4" xfId="8621"/>
    <cellStyle name="常规 6 5 5" xfId="8622"/>
    <cellStyle name="常规 6 6" xfId="8623"/>
    <cellStyle name="常规 6 6 10" xfId="8624"/>
    <cellStyle name="常规 6 6 11" xfId="8625"/>
    <cellStyle name="常规 6 6 12" xfId="8626"/>
    <cellStyle name="常规 6 6 13" xfId="8627"/>
    <cellStyle name="常规 6 6 2" xfId="8628"/>
    <cellStyle name="常规 6 6 3" xfId="8629"/>
    <cellStyle name="常规 6 6 4" xfId="8630"/>
    <cellStyle name="常规 6 6 5" xfId="8631"/>
    <cellStyle name="常规 6 6 6" xfId="8632"/>
    <cellStyle name="常规 6 6 7" xfId="8633"/>
    <cellStyle name="常规 6 6 8" xfId="8634"/>
    <cellStyle name="常规 6 6 9" xfId="8635"/>
    <cellStyle name="常规 6 7" xfId="8636"/>
    <cellStyle name="常规 6 8" xfId="8637"/>
    <cellStyle name="常规 6 9" xfId="8638"/>
    <cellStyle name="常规 6_2015.1.3县级预算表" xfId="8639"/>
    <cellStyle name="检查单元格 4 3 3 8" xfId="8640"/>
    <cellStyle name="常规 7" xfId="8641"/>
    <cellStyle name="常规 7 10" xfId="8642"/>
    <cellStyle name="常规 7 11" xfId="8643"/>
    <cellStyle name="常规 7 12" xfId="8644"/>
    <cellStyle name="计算 4 5 2" xfId="8645"/>
    <cellStyle name="常规 7 13" xfId="8646"/>
    <cellStyle name="计算 4 5 3" xfId="8647"/>
    <cellStyle name="常规 7 14" xfId="8648"/>
    <cellStyle name="计算 4 5 4" xfId="8649"/>
    <cellStyle name="常规 7 15" xfId="8650"/>
    <cellStyle name="适中 6 3 2" xfId="8651"/>
    <cellStyle name="计算 4 5 5" xfId="8652"/>
    <cellStyle name="常规 7 16" xfId="8653"/>
    <cellStyle name="适中 6 3 3" xfId="8654"/>
    <cellStyle name="常规 7 17" xfId="8655"/>
    <cellStyle name="常规 7 2" xfId="8656"/>
    <cellStyle name="常规 7 2 10" xfId="8657"/>
    <cellStyle name="常规 7 2 11" xfId="8658"/>
    <cellStyle name="常规 7 2 12" xfId="8659"/>
    <cellStyle name="常规 7 2 13" xfId="8660"/>
    <cellStyle name="常规 7 2 14" xfId="8661"/>
    <cellStyle name="常规 7 2 15" xfId="8662"/>
    <cellStyle name="输出 7 3 4" xfId="8663"/>
    <cellStyle name="常规 7 2 2" xfId="8664"/>
    <cellStyle name="常规 7 2 2 2" xfId="8665"/>
    <cellStyle name="常规 7 2 2 3" xfId="8666"/>
    <cellStyle name="常规 7 2 2 4" xfId="8667"/>
    <cellStyle name="常规 7 2 2 5" xfId="8668"/>
    <cellStyle name="输出 7 3 5" xfId="8669"/>
    <cellStyle name="常规 7 2 3" xfId="8670"/>
    <cellStyle name="常规 7 2 3 10" xfId="8671"/>
    <cellStyle name="常规 7 2 3 11" xfId="8672"/>
    <cellStyle name="常规 7 2 3 2" xfId="8673"/>
    <cellStyle name="输出 2 2 2 2 2" xfId="8674"/>
    <cellStyle name="常规 7 2 3 3" xfId="8675"/>
    <cellStyle name="输出 2 2 2 2 3" xfId="8676"/>
    <cellStyle name="常规 7 2 3 4" xfId="8677"/>
    <cellStyle name="输出 2 2 2 2 4" xfId="8678"/>
    <cellStyle name="常规 7 2 3 5" xfId="8679"/>
    <cellStyle name="输出 2 2 2 2 5" xfId="8680"/>
    <cellStyle name="常规 7 2 3 6" xfId="8681"/>
    <cellStyle name="输出 7 3 6" xfId="8682"/>
    <cellStyle name="常规 7 2 4" xfId="8683"/>
    <cellStyle name="输出 7 3 7" xfId="8684"/>
    <cellStyle name="常规 7 2 5" xfId="8685"/>
    <cellStyle name="输出 7 3 8" xfId="8686"/>
    <cellStyle name="常规 7 2 6" xfId="8687"/>
    <cellStyle name="输出 7 3 9" xfId="8688"/>
    <cellStyle name="常规 7 2 7" xfId="8689"/>
    <cellStyle name="常规 7 2 8" xfId="8690"/>
    <cellStyle name="常规 7 2 9" xfId="8691"/>
    <cellStyle name="常规 7 2_2016-2018年财政规划附表(2)" xfId="8692"/>
    <cellStyle name="常规 7 3" xfId="8693"/>
    <cellStyle name="常规 7 3 10" xfId="8694"/>
    <cellStyle name="常规 7 3 11" xfId="8695"/>
    <cellStyle name="常规 7 3 12" xfId="8696"/>
    <cellStyle name="常规 7 3 13" xfId="8697"/>
    <cellStyle name="常规 7 3 14" xfId="8698"/>
    <cellStyle name="常规 7 3 15" xfId="8699"/>
    <cellStyle name="常规 7 3 2" xfId="8700"/>
    <cellStyle name="常规 7 3 2 2" xfId="8701"/>
    <cellStyle name="常规 7 3 2 3" xfId="8702"/>
    <cellStyle name="常规 7 3 2 4" xfId="8703"/>
    <cellStyle name="常规 7 3 2 5" xfId="8704"/>
    <cellStyle name="常规 7 3 3" xfId="8705"/>
    <cellStyle name="常规 7 3 3 10" xfId="8706"/>
    <cellStyle name="常规 7 3 3 11" xfId="8707"/>
    <cellStyle name="常规 7 3 3 12" xfId="8708"/>
    <cellStyle name="常规 7 3 3 13" xfId="8709"/>
    <cellStyle name="常规 7 3 3 2" xfId="8710"/>
    <cellStyle name="常规 7 3 3 3" xfId="8711"/>
    <cellStyle name="常规 7 3 3 4" xfId="8712"/>
    <cellStyle name="常规 7 3 3 5" xfId="8713"/>
    <cellStyle name="常规 7 3 3 6" xfId="8714"/>
    <cellStyle name="常规 7 3 3 7" xfId="8715"/>
    <cellStyle name="常规 7 3 3 8" xfId="8716"/>
    <cellStyle name="常规 7 3 3 9" xfId="8717"/>
    <cellStyle name="常规 7 3 4" xfId="8718"/>
    <cellStyle name="常规 7 3 5" xfId="8719"/>
    <cellStyle name="常规 7 3 6" xfId="8720"/>
    <cellStyle name="常规 7 3 7" xfId="8721"/>
    <cellStyle name="常规 7 3 8" xfId="8722"/>
    <cellStyle name="常规 7 3 9" xfId="8723"/>
    <cellStyle name="常规 7 3_2016-2018年财政规划附表(2)" xfId="8724"/>
    <cellStyle name="警告文本 4 2 2 3 10" xfId="8725"/>
    <cellStyle name="常规 7 4" xfId="8726"/>
    <cellStyle name="常规 7 4 2" xfId="8727"/>
    <cellStyle name="常规 7 4 3" xfId="8728"/>
    <cellStyle name="常规 7 4 4" xfId="8729"/>
    <cellStyle name="常规 7 4 5" xfId="8730"/>
    <cellStyle name="警告文本 4 2 2 3 11" xfId="8731"/>
    <cellStyle name="常规 7 5" xfId="8732"/>
    <cellStyle name="常规 7 5 10" xfId="8733"/>
    <cellStyle name="常规 7 5 11" xfId="8734"/>
    <cellStyle name="常规 7 5 12" xfId="8735"/>
    <cellStyle name="常规 7 5 13" xfId="8736"/>
    <cellStyle name="链接单元格 3_2015.1.3县级预算表" xfId="8737"/>
    <cellStyle name="常规 7 5 2" xfId="8738"/>
    <cellStyle name="常规 7 5 3" xfId="8739"/>
    <cellStyle name="常规 7 5 4" xfId="8740"/>
    <cellStyle name="适中 6 3 10" xfId="8741"/>
    <cellStyle name="常规 7 5 5" xfId="8742"/>
    <cellStyle name="警告文本 4 2 2 3 12" xfId="8743"/>
    <cellStyle name="常规 7 6" xfId="8744"/>
    <cellStyle name="警告文本 4 2 2 3 13" xfId="8745"/>
    <cellStyle name="常规 7 7" xfId="8746"/>
    <cellStyle name="常规 7 8" xfId="8747"/>
    <cellStyle name="常规 7 9" xfId="8748"/>
    <cellStyle name="常规 7_2015.1.3县级预算表" xfId="8749"/>
    <cellStyle name="检查单元格 4 3 3 9" xfId="8750"/>
    <cellStyle name="常规 8" xfId="8751"/>
    <cellStyle name="常规 8 2" xfId="8752"/>
    <cellStyle name="常规 8 2 2" xfId="8753"/>
    <cellStyle name="常规 8 2 3" xfId="8754"/>
    <cellStyle name="常规 8 2 4" xfId="8755"/>
    <cellStyle name="汇总 5_2015.1.3县级预算表" xfId="8756"/>
    <cellStyle name="常规 8 2 5" xfId="8757"/>
    <cellStyle name="输入 2 2 2 10" xfId="8758"/>
    <cellStyle name="常规 8 3" xfId="8759"/>
    <cellStyle name="常规 8 3 4" xfId="8760"/>
    <cellStyle name="常规 8 3 5" xfId="8761"/>
    <cellStyle name="输入 2 2 2 11" xfId="8762"/>
    <cellStyle name="常规 8 4" xfId="8763"/>
    <cellStyle name="输入 2 2 2 12" xfId="8764"/>
    <cellStyle name="常规 8 5" xfId="8765"/>
    <cellStyle name="输入 2 2 2 13" xfId="8766"/>
    <cellStyle name="常规 8 6" xfId="8767"/>
    <cellStyle name="输入 2 2 2 14" xfId="8768"/>
    <cellStyle name="常规 8 7" xfId="8769"/>
    <cellStyle name="好 5 3 3 2" xfId="8770"/>
    <cellStyle name="常规 8_2016-2018年财政规划附表(2)" xfId="8771"/>
    <cellStyle name="常规 9" xfId="8772"/>
    <cellStyle name="常规 9 10" xfId="8773"/>
    <cellStyle name="常规 9 11" xfId="8774"/>
    <cellStyle name="常规 9 12" xfId="8775"/>
    <cellStyle name="常规 9 13" xfId="8776"/>
    <cellStyle name="常规 9 14" xfId="8777"/>
    <cellStyle name="解释性文本 5 2 10" xfId="8778"/>
    <cellStyle name="常规 9 2" xfId="8779"/>
    <cellStyle name="常规 9 2 2" xfId="8780"/>
    <cellStyle name="常规 9 2 3" xfId="8781"/>
    <cellStyle name="常规 9 2 5" xfId="8782"/>
    <cellStyle name="解释性文本 5 2 11" xfId="8783"/>
    <cellStyle name="常规 9 3" xfId="8784"/>
    <cellStyle name="常规 9 3 10" xfId="8785"/>
    <cellStyle name="常规 9 3 11" xfId="8786"/>
    <cellStyle name="常规 9 3 12" xfId="8787"/>
    <cellStyle name="常规 9 3 13" xfId="8788"/>
    <cellStyle name="常规 9 3 2" xfId="8789"/>
    <cellStyle name="常规 9 3 3" xfId="8790"/>
    <cellStyle name="常规 9 3 4" xfId="8791"/>
    <cellStyle name="常规 9 3 5" xfId="8792"/>
    <cellStyle name="常规 9 3 6" xfId="8793"/>
    <cellStyle name="常规 9 3 7" xfId="8794"/>
    <cellStyle name="常规 9 3 8" xfId="8795"/>
    <cellStyle name="解释性文本 5 2 12" xfId="8796"/>
    <cellStyle name="常规 9 4" xfId="8797"/>
    <cellStyle name="解释性文本 5 2 13" xfId="8798"/>
    <cellStyle name="常规 9 5" xfId="8799"/>
    <cellStyle name="解释性文本 5 2 14" xfId="8800"/>
    <cellStyle name="常规 9 6" xfId="8801"/>
    <cellStyle name="解释性文本 5 2 15" xfId="8802"/>
    <cellStyle name="常规 9 7" xfId="8803"/>
    <cellStyle name="常规 9 8" xfId="8804"/>
    <cellStyle name="常规 9 9" xfId="8805"/>
    <cellStyle name="常规 9_2016-2018年财政规划附表(2)" xfId="8806"/>
    <cellStyle name="常规_大姚县2014年财政预算草案" xfId="8807"/>
    <cellStyle name="常规_附件2：二维表" xfId="8808"/>
    <cellStyle name="常规_附件2：二维表 2" xfId="8809"/>
    <cellStyle name="常规_公共财政预算收入表" xfId="8810"/>
    <cellStyle name="好 10" xfId="8811"/>
    <cellStyle name="好 11" xfId="8812"/>
    <cellStyle name="好 12" xfId="8813"/>
    <cellStyle name="好 2" xfId="8814"/>
    <cellStyle name="好 2 10" xfId="8815"/>
    <cellStyle name="好 2 11" xfId="8816"/>
    <cellStyle name="好 2 12" xfId="8817"/>
    <cellStyle name="好 2 13" xfId="8818"/>
    <cellStyle name="好 2 14" xfId="8819"/>
    <cellStyle name="好 2 15" xfId="8820"/>
    <cellStyle name="好 2 16" xfId="8821"/>
    <cellStyle name="好 2 17" xfId="8822"/>
    <cellStyle name="好 2 18" xfId="8823"/>
    <cellStyle name="好 2 2" xfId="8824"/>
    <cellStyle name="好 2 2 10" xfId="8825"/>
    <cellStyle name="好 2 2 11" xfId="8826"/>
    <cellStyle name="好 2 2 12" xfId="8827"/>
    <cellStyle name="好 2 2 13" xfId="8828"/>
    <cellStyle name="好 2 2 14" xfId="8829"/>
    <cellStyle name="好 2 2 15" xfId="8830"/>
    <cellStyle name="好 2 2 16" xfId="8831"/>
    <cellStyle name="好 2 2 2" xfId="8832"/>
    <cellStyle name="好 3 2 4 6" xfId="8833"/>
    <cellStyle name="好 2 2 2 10" xfId="8834"/>
    <cellStyle name="好 3 2 4 7" xfId="8835"/>
    <cellStyle name="好 2 2 2 11" xfId="8836"/>
    <cellStyle name="好 3 2 4 8" xfId="8837"/>
    <cellStyle name="好 2 2 2 12" xfId="8838"/>
    <cellStyle name="好 3 2 4 9" xfId="8839"/>
    <cellStyle name="好 2 2 2 13" xfId="8840"/>
    <cellStyle name="好 2 2 2 2" xfId="8841"/>
    <cellStyle name="好 2 2 2 2 3" xfId="8842"/>
    <cellStyle name="好 2 2 2 2 4" xfId="8843"/>
    <cellStyle name="好 2 2 2 2 5" xfId="8844"/>
    <cellStyle name="好 2 2 2 3" xfId="8845"/>
    <cellStyle name="好 2 2 2 3 3" xfId="8846"/>
    <cellStyle name="好 2 2 2 3 4" xfId="8847"/>
    <cellStyle name="好 3 2 4 10" xfId="8848"/>
    <cellStyle name="好 2 2 2 3 5" xfId="8849"/>
    <cellStyle name="好 3 2 4 11" xfId="8850"/>
    <cellStyle name="好 2 2 2 3 6" xfId="8851"/>
    <cellStyle name="好 3 2 4 12" xfId="8852"/>
    <cellStyle name="好 2 2 2 3 7" xfId="8853"/>
    <cellStyle name="好 3 2 4 13" xfId="8854"/>
    <cellStyle name="好 2 2 2 3 8" xfId="8855"/>
    <cellStyle name="好 2 2 2 3 9" xfId="8856"/>
    <cellStyle name="好 2 2 2 4" xfId="8857"/>
    <cellStyle name="好 2 2 2 5" xfId="8858"/>
    <cellStyle name="好 2 2 2 6" xfId="8859"/>
    <cellStyle name="好 2 2 2 7" xfId="8860"/>
    <cellStyle name="好 2 2 2 8" xfId="8861"/>
    <cellStyle name="好 2 2 2 9" xfId="8862"/>
    <cellStyle name="好 2 2 2_2016-2018年财政规划附表(2)" xfId="8863"/>
    <cellStyle name="好 2 2 3" xfId="8864"/>
    <cellStyle name="好 2 2 3 2" xfId="8865"/>
    <cellStyle name="好 2 2 3 3" xfId="8866"/>
    <cellStyle name="好 2 2 3 4" xfId="8867"/>
    <cellStyle name="好 2 2 3 5" xfId="8868"/>
    <cellStyle name="好 2 2 4" xfId="8869"/>
    <cellStyle name="好 2 2 4 10" xfId="8870"/>
    <cellStyle name="好 2 2 4 11" xfId="8871"/>
    <cellStyle name="好 2 2 4 12" xfId="8872"/>
    <cellStyle name="好 2 2 4 13" xfId="8873"/>
    <cellStyle name="好 2 2 4 5" xfId="8874"/>
    <cellStyle name="好 2 2 4 6" xfId="8875"/>
    <cellStyle name="好 2 2 4 7" xfId="8876"/>
    <cellStyle name="好 2 2 4 8" xfId="8877"/>
    <cellStyle name="好 2 2 4 9" xfId="8878"/>
    <cellStyle name="好 2 2 5" xfId="8879"/>
    <cellStyle name="好 2 2 6" xfId="8880"/>
    <cellStyle name="好 2 2 7" xfId="8881"/>
    <cellStyle name="好 2 2 8" xfId="8882"/>
    <cellStyle name="好 2 2 9" xfId="8883"/>
    <cellStyle name="好 2 3" xfId="8884"/>
    <cellStyle name="好 2 3 10" xfId="8885"/>
    <cellStyle name="好 2 3 11" xfId="8886"/>
    <cellStyle name="好 2 3 12" xfId="8887"/>
    <cellStyle name="好 2 3 13" xfId="8888"/>
    <cellStyle name="好 2 3 14" xfId="8889"/>
    <cellStyle name="好 2 3 15" xfId="8890"/>
    <cellStyle name="好 2 3 2" xfId="8891"/>
    <cellStyle name="好 2 3 2 2" xfId="8892"/>
    <cellStyle name="好 2 3 2 3" xfId="8893"/>
    <cellStyle name="好 2 3 2 4" xfId="8894"/>
    <cellStyle name="好 2 3 2 5" xfId="8895"/>
    <cellStyle name="好 2 3 3" xfId="8896"/>
    <cellStyle name="好 2 3 3 10" xfId="8897"/>
    <cellStyle name="好 2 3 3 11" xfId="8898"/>
    <cellStyle name="好 2 3 3 12" xfId="8899"/>
    <cellStyle name="链接单元格 5 10" xfId="8900"/>
    <cellStyle name="好 2 3 3 13" xfId="8901"/>
    <cellStyle name="输出 4 2 2 2 4" xfId="8902"/>
    <cellStyle name="好 2 3 3 2" xfId="8903"/>
    <cellStyle name="输出 4 2 2 2 5" xfId="8904"/>
    <cellStyle name="好 2 3 3 3" xfId="8905"/>
    <cellStyle name="好 2 3 3 4" xfId="8906"/>
    <cellStyle name="汇总 2 2_2015.1.3县级预算表" xfId="8907"/>
    <cellStyle name="好 2 3 3 5" xfId="8908"/>
    <cellStyle name="好 2 3 3 7" xfId="8909"/>
    <cellStyle name="好 2 3 3 8" xfId="8910"/>
    <cellStyle name="好 2 3 3 9" xfId="8911"/>
    <cellStyle name="好 2 3 4" xfId="8912"/>
    <cellStyle name="好 2 3 5" xfId="8913"/>
    <cellStyle name="好 2 3 6" xfId="8914"/>
    <cellStyle name="好 2 3 7" xfId="8915"/>
    <cellStyle name="好 2 3 8" xfId="8916"/>
    <cellStyle name="好 2 3 9" xfId="8917"/>
    <cellStyle name="好 2 3_2016-2018年财政规划附表(2)" xfId="8918"/>
    <cellStyle name="好 2 4" xfId="8919"/>
    <cellStyle name="适中 4 2 2 2 3" xfId="8920"/>
    <cellStyle name="好 2 4 10" xfId="8921"/>
    <cellStyle name="适中 4 2 2 2 4" xfId="8922"/>
    <cellStyle name="好 2 4 11" xfId="8923"/>
    <cellStyle name="适中 4 2 2 2 5" xfId="8924"/>
    <cellStyle name="好 2 4 12" xfId="8925"/>
    <cellStyle name="好 2 4 13" xfId="8926"/>
    <cellStyle name="好 2 4 14" xfId="8927"/>
    <cellStyle name="好 2 4 15" xfId="8928"/>
    <cellStyle name="检查单元格 4 2 6" xfId="8929"/>
    <cellStyle name="好 2 4 2" xfId="8930"/>
    <cellStyle name="警告文本 2 2 2 3 12" xfId="8931"/>
    <cellStyle name="好 2 4 2 2" xfId="8932"/>
    <cellStyle name="警告文本 2 2 2 3 13" xfId="8933"/>
    <cellStyle name="好 2 4 2 3" xfId="8934"/>
    <cellStyle name="好 2 4 2 4" xfId="8935"/>
    <cellStyle name="好 2 4 2 5" xfId="8936"/>
    <cellStyle name="检查单元格 4 2 7" xfId="8937"/>
    <cellStyle name="好 2 4 3" xfId="8938"/>
    <cellStyle name="计算 3 4" xfId="8939"/>
    <cellStyle name="好 2 4 3 10" xfId="8940"/>
    <cellStyle name="计算 3 5" xfId="8941"/>
    <cellStyle name="好 2 4 3 11" xfId="8942"/>
    <cellStyle name="计算 3 6" xfId="8943"/>
    <cellStyle name="好 2 4 3 12" xfId="8944"/>
    <cellStyle name="计算 3 7" xfId="8945"/>
    <cellStyle name="好 2 4 3 13" xfId="8946"/>
    <cellStyle name="好 4 2 2 3 13" xfId="8947"/>
    <cellStyle name="好 2 4 3 2" xfId="8948"/>
    <cellStyle name="好 2 4 3 3" xfId="8949"/>
    <cellStyle name="好 2 4 3 4" xfId="8950"/>
    <cellStyle name="好 2 4 3 5" xfId="8951"/>
    <cellStyle name="好 2 4 3 6" xfId="8952"/>
    <cellStyle name="好 2 4 3 7" xfId="8953"/>
    <cellStyle name="好 2 4 3 8" xfId="8954"/>
    <cellStyle name="好 2 4 3 9" xfId="8955"/>
    <cellStyle name="检查单元格 4 2 8" xfId="8956"/>
    <cellStyle name="好 2 4 4" xfId="8957"/>
    <cellStyle name="检查单元格 4 2 9" xfId="8958"/>
    <cellStyle name="好 2 4 5" xfId="8959"/>
    <cellStyle name="好 2 4 6" xfId="8960"/>
    <cellStyle name="好 2 4 7" xfId="8961"/>
    <cellStyle name="好 2 4 8" xfId="8962"/>
    <cellStyle name="好 2 4 9" xfId="8963"/>
    <cellStyle name="好 2 4_2016-2018年财政规划附表(2)" xfId="8964"/>
    <cellStyle name="好 2 5" xfId="8965"/>
    <cellStyle name="检查单元格 4 3 6" xfId="8966"/>
    <cellStyle name="好 2 5 2" xfId="8967"/>
    <cellStyle name="检查单元格 4 3 7" xfId="8968"/>
    <cellStyle name="好 2 5 3" xfId="8969"/>
    <cellStyle name="检查单元格 4 3 8" xfId="8970"/>
    <cellStyle name="好 2 5 4" xfId="8971"/>
    <cellStyle name="检查单元格 4 3 9" xfId="8972"/>
    <cellStyle name="好 2 5 5" xfId="8973"/>
    <cellStyle name="好 2 6" xfId="8974"/>
    <cellStyle name="适中 3 3 2 2" xfId="8975"/>
    <cellStyle name="好 2 6 13" xfId="8976"/>
    <cellStyle name="检查单元格 4 4 6" xfId="8977"/>
    <cellStyle name="好 2 6 2" xfId="8978"/>
    <cellStyle name="链接单元格 4 2 2 10" xfId="8979"/>
    <cellStyle name="检查单元格 4 4 7" xfId="8980"/>
    <cellStyle name="好 2 6 3" xfId="8981"/>
    <cellStyle name="链接单元格 4 2 2 11" xfId="8982"/>
    <cellStyle name="解释性文本 2 2 2 3 10" xfId="8983"/>
    <cellStyle name="检查单元格 4 4 8" xfId="8984"/>
    <cellStyle name="好 2 6 4" xfId="8985"/>
    <cellStyle name="链接单元格 4 2 2 12" xfId="8986"/>
    <cellStyle name="解释性文本 2 2 2 3 11" xfId="8987"/>
    <cellStyle name="检查单元格 4 4 9" xfId="8988"/>
    <cellStyle name="好 2 6 5" xfId="8989"/>
    <cellStyle name="链接单元格 4 2 2 13" xfId="8990"/>
    <cellStyle name="解释性文本 2 2 2 3 12" xfId="8991"/>
    <cellStyle name="好 2 6 6" xfId="8992"/>
    <cellStyle name="链接单元格 4 2 2 14" xfId="8993"/>
    <cellStyle name="解释性文本 2 2 2 3 13" xfId="8994"/>
    <cellStyle name="好 2 6 7" xfId="8995"/>
    <cellStyle name="链接单元格 4 2 2 15" xfId="8996"/>
    <cellStyle name="好 2 6 8" xfId="8997"/>
    <cellStyle name="好 2 6 9" xfId="8998"/>
    <cellStyle name="好 2 7" xfId="8999"/>
    <cellStyle name="好 2 8" xfId="9000"/>
    <cellStyle name="好 2 9" xfId="9001"/>
    <cellStyle name="好 2_2015.1.3县级预算表" xfId="9002"/>
    <cellStyle name="好 3" xfId="9003"/>
    <cellStyle name="好 3 10" xfId="9004"/>
    <cellStyle name="好 3 11" xfId="9005"/>
    <cellStyle name="好 3 12" xfId="9006"/>
    <cellStyle name="好 3 13" xfId="9007"/>
    <cellStyle name="好 3 14" xfId="9008"/>
    <cellStyle name="好 3 15" xfId="9009"/>
    <cellStyle name="好 3 16" xfId="9010"/>
    <cellStyle name="好 3 17" xfId="9011"/>
    <cellStyle name="好 3 18" xfId="9012"/>
    <cellStyle name="好 3 2" xfId="9013"/>
    <cellStyle name="链接单元格 2 2 2 11" xfId="9014"/>
    <cellStyle name="好 3 2 10" xfId="9015"/>
    <cellStyle name="链接单元格 2 2 2 12" xfId="9016"/>
    <cellStyle name="好 3 2 11" xfId="9017"/>
    <cellStyle name="好 3 2 2 10" xfId="9018"/>
    <cellStyle name="好 3 2 2 11" xfId="9019"/>
    <cellStyle name="好 3 2 2 12" xfId="9020"/>
    <cellStyle name="好 3 2 2 13" xfId="9021"/>
    <cellStyle name="好 3 2 2 2" xfId="9022"/>
    <cellStyle name="好 3 2 2 2 3" xfId="9023"/>
    <cellStyle name="好 3 2 2 2 4" xfId="9024"/>
    <cellStyle name="好 3 2 2 2 5" xfId="9025"/>
    <cellStyle name="好 3 2 2 3" xfId="9026"/>
    <cellStyle name="好 3 2 2 3 10" xfId="9027"/>
    <cellStyle name="好 3 2 2 3 11" xfId="9028"/>
    <cellStyle name="好 3 2 2 3 12" xfId="9029"/>
    <cellStyle name="好 3 2 2 3 13" xfId="9030"/>
    <cellStyle name="汇总 2 14" xfId="9031"/>
    <cellStyle name="好 3 2 2 3 2" xfId="9032"/>
    <cellStyle name="汇总 2 15" xfId="9033"/>
    <cellStyle name="好 3 2 2 3 3" xfId="9034"/>
    <cellStyle name="链接单元格 2 2 2_2016-2018年财政规划附表(2)" xfId="9035"/>
    <cellStyle name="汇总 2 16" xfId="9036"/>
    <cellStyle name="好 3 2 2 3 4" xfId="9037"/>
    <cellStyle name="汇总 2 17" xfId="9038"/>
    <cellStyle name="好 3 2 2 3 5" xfId="9039"/>
    <cellStyle name="汇总 2 18" xfId="9040"/>
    <cellStyle name="好 3 2 2 3 6" xfId="9041"/>
    <cellStyle name="好 3 2 2 3 7" xfId="9042"/>
    <cellStyle name="好 3 2 2 3 8" xfId="9043"/>
    <cellStyle name="好 3 2 2 3 9" xfId="9044"/>
    <cellStyle name="好 3 2 2 4" xfId="9045"/>
    <cellStyle name="好 3 2 2 5" xfId="9046"/>
    <cellStyle name="好 3 2 2 6" xfId="9047"/>
    <cellStyle name="好 3 2 2 7" xfId="9048"/>
    <cellStyle name="好 3 2 2 8" xfId="9049"/>
    <cellStyle name="好 3 2 2 9" xfId="9050"/>
    <cellStyle name="好 3 2 2_2016-2018年财政规划附表(2)" xfId="9051"/>
    <cellStyle name="链接单元格 2 2 2 3 7" xfId="9052"/>
    <cellStyle name="好 3 2 3 2" xfId="9053"/>
    <cellStyle name="链接单元格 2 2 2 3 8" xfId="9054"/>
    <cellStyle name="好 3 2 3 3" xfId="9055"/>
    <cellStyle name="链接单元格 2 2 2 3 9" xfId="9056"/>
    <cellStyle name="好 3 2 3 4" xfId="9057"/>
    <cellStyle name="好 3 2 3 5" xfId="9058"/>
    <cellStyle name="好 3 2 4 5" xfId="9059"/>
    <cellStyle name="好 3 3" xfId="9060"/>
    <cellStyle name="好 3 3 10" xfId="9061"/>
    <cellStyle name="好 3 3 11" xfId="9062"/>
    <cellStyle name="好 3 3 12" xfId="9063"/>
    <cellStyle name="好 3 3 13" xfId="9064"/>
    <cellStyle name="好 3 3 14" xfId="9065"/>
    <cellStyle name="好 3 3 15" xfId="9066"/>
    <cellStyle name="好 3 3 2" xfId="9067"/>
    <cellStyle name="输出 2 13" xfId="9068"/>
    <cellStyle name="好 3 3 2 2" xfId="9069"/>
    <cellStyle name="输出 2 14" xfId="9070"/>
    <cellStyle name="好 3 3 2 3" xfId="9071"/>
    <cellStyle name="输出 2 15" xfId="9072"/>
    <cellStyle name="好 3 3 2 4" xfId="9073"/>
    <cellStyle name="输出 2 16" xfId="9074"/>
    <cellStyle name="好 3 3 2 5" xfId="9075"/>
    <cellStyle name="好 3 3 3" xfId="9076"/>
    <cellStyle name="好 3 3 3 2" xfId="9077"/>
    <cellStyle name="好 3 3 3 3" xfId="9078"/>
    <cellStyle name="好 3 3 3 4" xfId="9079"/>
    <cellStyle name="好 3 3 3 5" xfId="9080"/>
    <cellStyle name="好 3 3 3 6" xfId="9081"/>
    <cellStyle name="好 3 3 4" xfId="9082"/>
    <cellStyle name="好 3 3 5" xfId="9083"/>
    <cellStyle name="好 3 3 6" xfId="9084"/>
    <cellStyle name="好 3 3 7" xfId="9085"/>
    <cellStyle name="好 3 3 8" xfId="9086"/>
    <cellStyle name="好 3 3 9" xfId="9087"/>
    <cellStyle name="好 3 3_2016-2018年财政规划附表(2)" xfId="9088"/>
    <cellStyle name="解释性文本 5 3 10" xfId="9089"/>
    <cellStyle name="好 3 4" xfId="9090"/>
    <cellStyle name="链接单元格 2 2 4 11" xfId="9091"/>
    <cellStyle name="好 3 4 10" xfId="9092"/>
    <cellStyle name="链接单元格 2 2 4 12" xfId="9093"/>
    <cellStyle name="好 3 4 11" xfId="9094"/>
    <cellStyle name="链接单元格 2 2 4 13" xfId="9095"/>
    <cellStyle name="好 3 4 12" xfId="9096"/>
    <cellStyle name="好 3 4 13" xfId="9097"/>
    <cellStyle name="好 3 4 14" xfId="9098"/>
    <cellStyle name="好 3 4 15" xfId="9099"/>
    <cellStyle name="输出 7 13" xfId="9100"/>
    <cellStyle name="好 3 4 2 2" xfId="9101"/>
    <cellStyle name="输出 7 14" xfId="9102"/>
    <cellStyle name="好 3 4 2 3" xfId="9103"/>
    <cellStyle name="输出 7 15" xfId="9104"/>
    <cellStyle name="好 3 4 2 4" xfId="9105"/>
    <cellStyle name="好 3 4 2 5" xfId="9106"/>
    <cellStyle name="检查单元格 5 2 7" xfId="9107"/>
    <cellStyle name="好 3 4 3" xfId="9108"/>
    <cellStyle name="好 3 4 3 2" xfId="9109"/>
    <cellStyle name="好 3 4 3 3" xfId="9110"/>
    <cellStyle name="好 3 4 3 4" xfId="9111"/>
    <cellStyle name="好 3 4 3 5" xfId="9112"/>
    <cellStyle name="检查单元格 5 2 8" xfId="9113"/>
    <cellStyle name="好 3 4 4" xfId="9114"/>
    <cellStyle name="检查单元格 5 2 9" xfId="9115"/>
    <cellStyle name="好 3 4 5" xfId="9116"/>
    <cellStyle name="好 3 4 6" xfId="9117"/>
    <cellStyle name="好 3 4 7" xfId="9118"/>
    <cellStyle name="好 3 4 8" xfId="9119"/>
    <cellStyle name="好 3 4 9" xfId="9120"/>
    <cellStyle name="好 3 4_2016-2018年财政规划附表(2)" xfId="9121"/>
    <cellStyle name="解释性文本 5 3 11" xfId="9122"/>
    <cellStyle name="好 3 5" xfId="9123"/>
    <cellStyle name="检查单元格 5 3 6" xfId="9124"/>
    <cellStyle name="好 3 5 2" xfId="9125"/>
    <cellStyle name="检查单元格 5 3 7" xfId="9126"/>
    <cellStyle name="好 3 5 3" xfId="9127"/>
    <cellStyle name="检查单元格 5 3 8" xfId="9128"/>
    <cellStyle name="好 3 5 4" xfId="9129"/>
    <cellStyle name="检查单元格 5 3 9" xfId="9130"/>
    <cellStyle name="好 3 5 5" xfId="9131"/>
    <cellStyle name="解释性文本 5 3 12" xfId="9132"/>
    <cellStyle name="好 3 6" xfId="9133"/>
    <cellStyle name="好 3 6 10" xfId="9134"/>
    <cellStyle name="好 3 6 11" xfId="9135"/>
    <cellStyle name="好 3 6 12" xfId="9136"/>
    <cellStyle name="好 3 6 13" xfId="9137"/>
    <cellStyle name="好 3 6 2" xfId="9138"/>
    <cellStyle name="好 3 6 3" xfId="9139"/>
    <cellStyle name="好 3 6 4" xfId="9140"/>
    <cellStyle name="好 3 6 5" xfId="9141"/>
    <cellStyle name="好 3 6 6" xfId="9142"/>
    <cellStyle name="好 3 6 7" xfId="9143"/>
    <cellStyle name="好 3 6 8" xfId="9144"/>
    <cellStyle name="好 3 6 9" xfId="9145"/>
    <cellStyle name="解释性文本 5 3 13" xfId="9146"/>
    <cellStyle name="好 3 7" xfId="9147"/>
    <cellStyle name="解释性文本 5 3 14" xfId="9148"/>
    <cellStyle name="好 3 8" xfId="9149"/>
    <cellStyle name="解释性文本 5 3 15" xfId="9150"/>
    <cellStyle name="好 3 9" xfId="9151"/>
    <cellStyle name="好 3_2015.1.3县级预算表" xfId="9152"/>
    <cellStyle name="好 4 16" xfId="9153"/>
    <cellStyle name="好 4 17" xfId="9154"/>
    <cellStyle name="好 4 18" xfId="9155"/>
    <cellStyle name="好 4 2" xfId="9156"/>
    <cellStyle name="好 4 2 10" xfId="9157"/>
    <cellStyle name="警告文本 5 3_2016-2018年财政规划附表(2)" xfId="9158"/>
    <cellStyle name="好 4 2 11" xfId="9159"/>
    <cellStyle name="好 4 2 12" xfId="9160"/>
    <cellStyle name="好 4 2 13" xfId="9161"/>
    <cellStyle name="好 4 2 14" xfId="9162"/>
    <cellStyle name="好 4 2 15" xfId="9163"/>
    <cellStyle name="好 4 2 16" xfId="9164"/>
    <cellStyle name="好 4 2 2 10" xfId="9165"/>
    <cellStyle name="好 4 2 2 11" xfId="9166"/>
    <cellStyle name="好 4 2 2 12" xfId="9167"/>
    <cellStyle name="好 4 2 2 13" xfId="9168"/>
    <cellStyle name="好 4 2 2 14" xfId="9169"/>
    <cellStyle name="好 4 2 2 15" xfId="9170"/>
    <cellStyle name="好 4 2 2 2" xfId="9171"/>
    <cellStyle name="好 4 2 2 3" xfId="9172"/>
    <cellStyle name="好 4 2 2 3 10" xfId="9173"/>
    <cellStyle name="好 4 2 2 3 11" xfId="9174"/>
    <cellStyle name="好 4 2 2 3 12" xfId="9175"/>
    <cellStyle name="好 4 2 2 3 7" xfId="9176"/>
    <cellStyle name="好 4 2 2 3 8" xfId="9177"/>
    <cellStyle name="好 4 2 2 3 9" xfId="9178"/>
    <cellStyle name="好 4 2 2 4" xfId="9179"/>
    <cellStyle name="好 4 2 2 5" xfId="9180"/>
    <cellStyle name="好 4 2 2 6" xfId="9181"/>
    <cellStyle name="好 4 2 2 7" xfId="9182"/>
    <cellStyle name="好 4 2 2 8" xfId="9183"/>
    <cellStyle name="好 4 2 2 9" xfId="9184"/>
    <cellStyle name="好 4 2 3 2" xfId="9185"/>
    <cellStyle name="好 4 2 3 3" xfId="9186"/>
    <cellStyle name="好 4 2 3 4" xfId="9187"/>
    <cellStyle name="好 4 2 3 5" xfId="9188"/>
    <cellStyle name="好 4 2 4" xfId="9189"/>
    <cellStyle name="好 4 2 4 10" xfId="9190"/>
    <cellStyle name="好 4 2 4 11" xfId="9191"/>
    <cellStyle name="适中 5 2 2 2" xfId="9192"/>
    <cellStyle name="好 4 2 4 12" xfId="9193"/>
    <cellStyle name="适中 5 2 2 3" xfId="9194"/>
    <cellStyle name="好 4 2 4 13" xfId="9195"/>
    <cellStyle name="好 4 2 4 5" xfId="9196"/>
    <cellStyle name="好 4 2 4 6" xfId="9197"/>
    <cellStyle name="好 4 2 4 7" xfId="9198"/>
    <cellStyle name="好 4 2 4 8" xfId="9199"/>
    <cellStyle name="好 4 2 4 9" xfId="9200"/>
    <cellStyle name="好 4 2 5" xfId="9201"/>
    <cellStyle name="好 4 2 6" xfId="9202"/>
    <cellStyle name="好 4 2 7" xfId="9203"/>
    <cellStyle name="好 4 2 8" xfId="9204"/>
    <cellStyle name="好 4 2 9" xfId="9205"/>
    <cellStyle name="好 4 2_2015.1.3县级预算表" xfId="9206"/>
    <cellStyle name="好 4 3" xfId="9207"/>
    <cellStyle name="链接单元格 2 3 3 11" xfId="9208"/>
    <cellStyle name="好 4 3 10" xfId="9209"/>
    <cellStyle name="链接单元格 2 3 3 12" xfId="9210"/>
    <cellStyle name="好 4 3 11" xfId="9211"/>
    <cellStyle name="链接单元格 2 3 3 13" xfId="9212"/>
    <cellStyle name="好 4 3 12" xfId="9213"/>
    <cellStyle name="好 4 3 13" xfId="9214"/>
    <cellStyle name="好 4 3 14" xfId="9215"/>
    <cellStyle name="好 4 3 15" xfId="9216"/>
    <cellStyle name="好 4 3 2" xfId="9217"/>
    <cellStyle name="好 4 3 2 2" xfId="9218"/>
    <cellStyle name="好 4 3 2 3" xfId="9219"/>
    <cellStyle name="好 4 3 2 4" xfId="9220"/>
    <cellStyle name="好 4 3 2 5" xfId="9221"/>
    <cellStyle name="好 4 3 3" xfId="9222"/>
    <cellStyle name="好 4 3 3 10" xfId="9223"/>
    <cellStyle name="好 4 3 3 2" xfId="9224"/>
    <cellStyle name="好 4 3 3 3" xfId="9225"/>
    <cellStyle name="好 4 3 3 4" xfId="9226"/>
    <cellStyle name="好 4 3 3 5" xfId="9227"/>
    <cellStyle name="好 4 3 3 6" xfId="9228"/>
    <cellStyle name="好 4 3 3 7" xfId="9229"/>
    <cellStyle name="好 4 3 3 8" xfId="9230"/>
    <cellStyle name="好 4 3 3 9" xfId="9231"/>
    <cellStyle name="好 4 3 4" xfId="9232"/>
    <cellStyle name="好 4 3 5" xfId="9233"/>
    <cellStyle name="好 4 3 6" xfId="9234"/>
    <cellStyle name="好 4 3 7" xfId="9235"/>
    <cellStyle name="好 4 3 8" xfId="9236"/>
    <cellStyle name="好 4 3 9" xfId="9237"/>
    <cellStyle name="汇总 4 8" xfId="9238"/>
    <cellStyle name="好 4 3_2016-2018年财政规划附表(2)" xfId="9239"/>
    <cellStyle name="好 4 4" xfId="9240"/>
    <cellStyle name="好 4 4 10" xfId="9241"/>
    <cellStyle name="好 4 4 11" xfId="9242"/>
    <cellStyle name="好 4 4 12" xfId="9243"/>
    <cellStyle name="好 4 4 13" xfId="9244"/>
    <cellStyle name="好 4 4 14" xfId="9245"/>
    <cellStyle name="好 4 4 15" xfId="9246"/>
    <cellStyle name="好 4 4 2" xfId="9247"/>
    <cellStyle name="好 4 4 2 2" xfId="9248"/>
    <cellStyle name="好 4 4 2 3" xfId="9249"/>
    <cellStyle name="好 4 4 2 4" xfId="9250"/>
    <cellStyle name="好 4 4 2 5" xfId="9251"/>
    <cellStyle name="好 4 4 3" xfId="9252"/>
    <cellStyle name="好 4 4 3 10" xfId="9253"/>
    <cellStyle name="好 4 4 3 11" xfId="9254"/>
    <cellStyle name="好 4 4 3 12" xfId="9255"/>
    <cellStyle name="好 4 4 3 13" xfId="9256"/>
    <cellStyle name="警告文本 2 3_2016-2018年财政规划附表(2)" xfId="9257"/>
    <cellStyle name="好 4 4 3 2" xfId="9258"/>
    <cellStyle name="好 4 4 3 3" xfId="9259"/>
    <cellStyle name="好 4 4 3 4" xfId="9260"/>
    <cellStyle name="好 4 4 3 5" xfId="9261"/>
    <cellStyle name="好 4 4 3 6" xfId="9262"/>
    <cellStyle name="好 4 4 3 7" xfId="9263"/>
    <cellStyle name="好 4 4 3 8" xfId="9264"/>
    <cellStyle name="好 4 4 3 9" xfId="9265"/>
    <cellStyle name="好 4 4 4" xfId="9266"/>
    <cellStyle name="好 4 4 5" xfId="9267"/>
    <cellStyle name="好 4 4 6" xfId="9268"/>
    <cellStyle name="好 4 4 7" xfId="9269"/>
    <cellStyle name="好 4 4 8" xfId="9270"/>
    <cellStyle name="好 4 4 9" xfId="9271"/>
    <cellStyle name="好 4 4_2016-2018年财政规划附表(2)" xfId="9272"/>
    <cellStyle name="好 4 5" xfId="9273"/>
    <cellStyle name="检查单元格 6 3 6" xfId="9274"/>
    <cellStyle name="好 4 5 2" xfId="9275"/>
    <cellStyle name="检查单元格 6 3 7" xfId="9276"/>
    <cellStyle name="好 4 5 3" xfId="9277"/>
    <cellStyle name="检查单元格 6 3 8" xfId="9278"/>
    <cellStyle name="好 4 5 4" xfId="9279"/>
    <cellStyle name="检查单元格 6 3 9" xfId="9280"/>
    <cellStyle name="好 4 5 5" xfId="9281"/>
    <cellStyle name="好 4 6" xfId="9282"/>
    <cellStyle name="好 4 6 10" xfId="9283"/>
    <cellStyle name="好 4 6 11" xfId="9284"/>
    <cellStyle name="好 4 6 12" xfId="9285"/>
    <cellStyle name="好 4 6 13" xfId="9286"/>
    <cellStyle name="好 4 6 2" xfId="9287"/>
    <cellStyle name="好 4 6 3" xfId="9288"/>
    <cellStyle name="好 4 6 4" xfId="9289"/>
    <cellStyle name="好 4 6 5" xfId="9290"/>
    <cellStyle name="好 4 6 6" xfId="9291"/>
    <cellStyle name="好 4 6 7" xfId="9292"/>
    <cellStyle name="好 4 6 8" xfId="9293"/>
    <cellStyle name="好 4 6 9" xfId="9294"/>
    <cellStyle name="好 4 7" xfId="9295"/>
    <cellStyle name="好 4 8" xfId="9296"/>
    <cellStyle name="好 4 9" xfId="9297"/>
    <cellStyle name="好 5 10" xfId="9298"/>
    <cellStyle name="好 5 11" xfId="9299"/>
    <cellStyle name="好 5 12" xfId="9300"/>
    <cellStyle name="好 5 13" xfId="9301"/>
    <cellStyle name="好 5 14" xfId="9302"/>
    <cellStyle name="好 5 15" xfId="9303"/>
    <cellStyle name="好 5 16" xfId="9304"/>
    <cellStyle name="好 5 17" xfId="9305"/>
    <cellStyle name="好 5 2" xfId="9306"/>
    <cellStyle name="好 5 2 12" xfId="9307"/>
    <cellStyle name="好 5 2 13" xfId="9308"/>
    <cellStyle name="好 5 2 14" xfId="9309"/>
    <cellStyle name="好 5 2 15" xfId="9310"/>
    <cellStyle name="好 5 2 2" xfId="9311"/>
    <cellStyle name="好 5 2 2 2" xfId="9312"/>
    <cellStyle name="好 5 2 2 3" xfId="9313"/>
    <cellStyle name="好 5 2 2 4" xfId="9314"/>
    <cellStyle name="好 5 2 2 5" xfId="9315"/>
    <cellStyle name="好 5 2 3" xfId="9316"/>
    <cellStyle name="好 5 2 3 10" xfId="9317"/>
    <cellStyle name="好 5 2 3 11" xfId="9318"/>
    <cellStyle name="好 5 2 3 12" xfId="9319"/>
    <cellStyle name="好 5 2 3 13" xfId="9320"/>
    <cellStyle name="好 5 2 3 2" xfId="9321"/>
    <cellStyle name="好 5 2 3 3" xfId="9322"/>
    <cellStyle name="好 5 2 3 4" xfId="9323"/>
    <cellStyle name="好 5 2 3 5" xfId="9324"/>
    <cellStyle name="好 5 2 3 6" xfId="9325"/>
    <cellStyle name="好 5 2 3 7" xfId="9326"/>
    <cellStyle name="好 5 2 3 8" xfId="9327"/>
    <cellStyle name="好 5 2 3 9" xfId="9328"/>
    <cellStyle name="好 5 2 4" xfId="9329"/>
    <cellStyle name="好 5 2 5" xfId="9330"/>
    <cellStyle name="好 5 2 6" xfId="9331"/>
    <cellStyle name="好 5 2 7" xfId="9332"/>
    <cellStyle name="好 5 2 8" xfId="9333"/>
    <cellStyle name="好 5 2 9" xfId="9334"/>
    <cellStyle name="好 5 3" xfId="9335"/>
    <cellStyle name="链接单元格 2 4 3 11" xfId="9336"/>
    <cellStyle name="好 5 3 10" xfId="9337"/>
    <cellStyle name="链接单元格 2 4 3 12" xfId="9338"/>
    <cellStyle name="好 5 3 11" xfId="9339"/>
    <cellStyle name="链接单元格 2 4 3 13" xfId="9340"/>
    <cellStyle name="好 5 3 12" xfId="9341"/>
    <cellStyle name="好 5 3 13" xfId="9342"/>
    <cellStyle name="好 5 3 14" xfId="9343"/>
    <cellStyle name="好 5 3 15" xfId="9344"/>
    <cellStyle name="计算 3 2 2 3 9" xfId="9345"/>
    <cellStyle name="好 5 3 2" xfId="9346"/>
    <cellStyle name="好 5 3 2 2" xfId="9347"/>
    <cellStyle name="好 5 3 2 3" xfId="9348"/>
    <cellStyle name="好 5 3 2 4" xfId="9349"/>
    <cellStyle name="好 5 3 2 5" xfId="9350"/>
    <cellStyle name="好 5 3 3" xfId="9351"/>
    <cellStyle name="好 5 3 3 10" xfId="9352"/>
    <cellStyle name="好 5 3 3 11" xfId="9353"/>
    <cellStyle name="输入 3_2015.1.3县级预算表" xfId="9354"/>
    <cellStyle name="好 5 3 3 12" xfId="9355"/>
    <cellStyle name="好 5 3 3 13" xfId="9356"/>
    <cellStyle name="好 5 3 3 3" xfId="9357"/>
    <cellStyle name="好 5 3 3 4" xfId="9358"/>
    <cellStyle name="好 5 3 3 5" xfId="9359"/>
    <cellStyle name="好 5 3 3 6" xfId="9360"/>
    <cellStyle name="好 5 3 3 7" xfId="9361"/>
    <cellStyle name="好 5 3 3 8" xfId="9362"/>
    <cellStyle name="好 5 3 3 9" xfId="9363"/>
    <cellStyle name="好 5 3 4" xfId="9364"/>
    <cellStyle name="好 5 3 5" xfId="9365"/>
    <cellStyle name="好 5 3_2016-2018年财政规划附表(2)" xfId="9366"/>
    <cellStyle name="好 5 4" xfId="9367"/>
    <cellStyle name="检查单元格 3 4 13" xfId="9368"/>
    <cellStyle name="好 5 4 2" xfId="9369"/>
    <cellStyle name="检查单元格 3 4 14" xfId="9370"/>
    <cellStyle name="好 5 4 3" xfId="9371"/>
    <cellStyle name="检查单元格 3 4 15" xfId="9372"/>
    <cellStyle name="好 5 4 4" xfId="9373"/>
    <cellStyle name="好 5 4 5" xfId="9374"/>
    <cellStyle name="好 5 5" xfId="9375"/>
    <cellStyle name="好 5 5 10" xfId="9376"/>
    <cellStyle name="好 5 5 11" xfId="9377"/>
    <cellStyle name="好 5 5 12" xfId="9378"/>
    <cellStyle name="好 5 5 13" xfId="9379"/>
    <cellStyle name="检查单元格 7 3 6" xfId="9380"/>
    <cellStyle name="好 5 5 2" xfId="9381"/>
    <cellStyle name="检查单元格 7 3 7" xfId="9382"/>
    <cellStyle name="好 5 5 3" xfId="9383"/>
    <cellStyle name="检查单元格 7 3 8" xfId="9384"/>
    <cellStyle name="好 5 5 4" xfId="9385"/>
    <cellStyle name="检查单元格 7 3 9" xfId="9386"/>
    <cellStyle name="好 5 5 5" xfId="9387"/>
    <cellStyle name="好 5 5 6" xfId="9388"/>
    <cellStyle name="好 5 5 7" xfId="9389"/>
    <cellStyle name="好 5 5 8" xfId="9390"/>
    <cellStyle name="好 5 5 9" xfId="9391"/>
    <cellStyle name="好 5 6" xfId="9392"/>
    <cellStyle name="好 5 7" xfId="9393"/>
    <cellStyle name="好 5 8" xfId="9394"/>
    <cellStyle name="好 5 9" xfId="9395"/>
    <cellStyle name="好 6 10" xfId="9396"/>
    <cellStyle name="好 6 11" xfId="9397"/>
    <cellStyle name="好 6 12" xfId="9398"/>
    <cellStyle name="好 6 13" xfId="9399"/>
    <cellStyle name="好 6 14" xfId="9400"/>
    <cellStyle name="好 6 15" xfId="9401"/>
    <cellStyle name="好 6 2" xfId="9402"/>
    <cellStyle name="好 6 2 2" xfId="9403"/>
    <cellStyle name="好 6 2 3" xfId="9404"/>
    <cellStyle name="好 6 2 4" xfId="9405"/>
    <cellStyle name="好 6 2 5" xfId="9406"/>
    <cellStyle name="好 6 3" xfId="9407"/>
    <cellStyle name="好 6 3 10" xfId="9408"/>
    <cellStyle name="好 6 3 11" xfId="9409"/>
    <cellStyle name="好 6 3 12" xfId="9410"/>
    <cellStyle name="好 6 3 13" xfId="9411"/>
    <cellStyle name="好 6 3 2" xfId="9412"/>
    <cellStyle name="好 6 3 3" xfId="9413"/>
    <cellStyle name="好 6 3 4" xfId="9414"/>
    <cellStyle name="好 6 3 5" xfId="9415"/>
    <cellStyle name="好 6 3 6" xfId="9416"/>
    <cellStyle name="好 6 3 7" xfId="9417"/>
    <cellStyle name="好 6 3 8" xfId="9418"/>
    <cellStyle name="好 6 3 9" xfId="9419"/>
    <cellStyle name="好 6 4" xfId="9420"/>
    <cellStyle name="好 6 5" xfId="9421"/>
    <cellStyle name="好 6 6" xfId="9422"/>
    <cellStyle name="好 6 7" xfId="9423"/>
    <cellStyle name="好 6 8" xfId="9424"/>
    <cellStyle name="好 6 9" xfId="9425"/>
    <cellStyle name="好 7 10" xfId="9426"/>
    <cellStyle name="好 7 11" xfId="9427"/>
    <cellStyle name="好 7 12" xfId="9428"/>
    <cellStyle name="好 7 13" xfId="9429"/>
    <cellStyle name="好 7 14" xfId="9430"/>
    <cellStyle name="好 7 15" xfId="9431"/>
    <cellStyle name="好 7 2" xfId="9432"/>
    <cellStyle name="好 7 2 2" xfId="9433"/>
    <cellStyle name="好 7 2 3" xfId="9434"/>
    <cellStyle name="好 7 2 4" xfId="9435"/>
    <cellStyle name="好 7 2 5" xfId="9436"/>
    <cellStyle name="好 7 3" xfId="9437"/>
    <cellStyle name="好 7 3 10" xfId="9438"/>
    <cellStyle name="好 7 3 11" xfId="9439"/>
    <cellStyle name="好 7 3 12" xfId="9440"/>
    <cellStyle name="好 7 3 13" xfId="9441"/>
    <cellStyle name="好 7 3 2" xfId="9442"/>
    <cellStyle name="好 7 3 3" xfId="9443"/>
    <cellStyle name="好 7 3 4" xfId="9444"/>
    <cellStyle name="好 7 3 5" xfId="9445"/>
    <cellStyle name="好 7 3 6" xfId="9446"/>
    <cellStyle name="好 7 3 7" xfId="9447"/>
    <cellStyle name="好 7 3 8" xfId="9448"/>
    <cellStyle name="好 7 3 9" xfId="9449"/>
    <cellStyle name="好 7 4" xfId="9450"/>
    <cellStyle name="输入 2 2 4 10" xfId="9451"/>
    <cellStyle name="好 7 5" xfId="9452"/>
    <cellStyle name="输入 2 2 4 11" xfId="9453"/>
    <cellStyle name="好 7 6" xfId="9454"/>
    <cellStyle name="输入 2 2 4 12" xfId="9455"/>
    <cellStyle name="好 7 7" xfId="9456"/>
    <cellStyle name="输入 2 2 4 13" xfId="9457"/>
    <cellStyle name="好 7 8" xfId="9458"/>
    <cellStyle name="好 7 9" xfId="9459"/>
    <cellStyle name="好 7_2016-2018年财政规划附表(2)" xfId="9460"/>
    <cellStyle name="好 8 10" xfId="9461"/>
    <cellStyle name="好 8 11" xfId="9462"/>
    <cellStyle name="好 8 12" xfId="9463"/>
    <cellStyle name="好 8 13" xfId="9464"/>
    <cellStyle name="好 8 2" xfId="9465"/>
    <cellStyle name="好 8 3" xfId="9466"/>
    <cellStyle name="好 8 4" xfId="9467"/>
    <cellStyle name="好 8 5" xfId="9468"/>
    <cellStyle name="好 8 6" xfId="9469"/>
    <cellStyle name="好 8 7" xfId="9470"/>
    <cellStyle name="好 8 8" xfId="9471"/>
    <cellStyle name="好 8 9" xfId="9472"/>
    <cellStyle name="汇总 10" xfId="9473"/>
    <cellStyle name="汇总 11" xfId="9474"/>
    <cellStyle name="汇总 12" xfId="9475"/>
    <cellStyle name="汇总 2 10" xfId="9476"/>
    <cellStyle name="汇总 2 11" xfId="9477"/>
    <cellStyle name="汇总 2 12" xfId="9478"/>
    <cellStyle name="汇总 2 13" xfId="9479"/>
    <cellStyle name="汇总 2 2" xfId="9480"/>
    <cellStyle name="适中 2 3 3" xfId="9481"/>
    <cellStyle name="汇总 2 2 10" xfId="9482"/>
    <cellStyle name="适中 2 3 4" xfId="9483"/>
    <cellStyle name="汇总 2 2 11" xfId="9484"/>
    <cellStyle name="适中 2 3 5" xfId="9485"/>
    <cellStyle name="计算 10" xfId="9486"/>
    <cellStyle name="汇总 2 2 12" xfId="9487"/>
    <cellStyle name="适中 2 3 6" xfId="9488"/>
    <cellStyle name="计算 11" xfId="9489"/>
    <cellStyle name="汇总 2 2 13" xfId="9490"/>
    <cellStyle name="适中 2 3 7" xfId="9491"/>
    <cellStyle name="计算 12" xfId="9492"/>
    <cellStyle name="汇总 2 2 14" xfId="9493"/>
    <cellStyle name="适中 2 3 8" xfId="9494"/>
    <cellStyle name="汇总 2 2 15" xfId="9495"/>
    <cellStyle name="汇总 2 2 2" xfId="9496"/>
    <cellStyle name="注释 4 4 3 4" xfId="9497"/>
    <cellStyle name="汇总 2 2 2 10" xfId="9498"/>
    <cellStyle name="汇总 8" xfId="9499"/>
    <cellStyle name="汇总 2 2 2 2" xfId="9500"/>
    <cellStyle name="汇总 8 2" xfId="9501"/>
    <cellStyle name="汇总 2 2 2 2 2" xfId="9502"/>
    <cellStyle name="汇总 8 3" xfId="9503"/>
    <cellStyle name="汇总 2 2 2 2 3" xfId="9504"/>
    <cellStyle name="汇总 8 4" xfId="9505"/>
    <cellStyle name="汇总 2 2 2 2 4" xfId="9506"/>
    <cellStyle name="汇总 8 5" xfId="9507"/>
    <cellStyle name="汇总 2 2 2 2 5" xfId="9508"/>
    <cellStyle name="汇总 9" xfId="9509"/>
    <cellStyle name="汇总 2 2 2 3" xfId="9510"/>
    <cellStyle name="链接单元格 2 7" xfId="9511"/>
    <cellStyle name="汇总 2 2 2 3 10" xfId="9512"/>
    <cellStyle name="链接单元格 2 8" xfId="9513"/>
    <cellStyle name="汇总 2 2 2 3 11" xfId="9514"/>
    <cellStyle name="链接单元格 2 9" xfId="9515"/>
    <cellStyle name="汇总 2 2 2 3 12" xfId="9516"/>
    <cellStyle name="汇总 2 2 2 3 13" xfId="9517"/>
    <cellStyle name="汇总 2 2 2 3 2" xfId="9518"/>
    <cellStyle name="汇总 2 2 2 3 3" xfId="9519"/>
    <cellStyle name="汇总 2 2 2 3 4" xfId="9520"/>
    <cellStyle name="汇总 2 2 2 3 5" xfId="9521"/>
    <cellStyle name="汇总 2 2 2 3 6" xfId="9522"/>
    <cellStyle name="汇总 2 2 2 3 7" xfId="9523"/>
    <cellStyle name="汇总 2 2 2 3 8" xfId="9524"/>
    <cellStyle name="汇总 2 2 2 3 9" xfId="9525"/>
    <cellStyle name="汇总 2 2 2 4" xfId="9526"/>
    <cellStyle name="汇总 2 2 2 5" xfId="9527"/>
    <cellStyle name="汇总 2 2 2 6" xfId="9528"/>
    <cellStyle name="汇总 2 2 2 7" xfId="9529"/>
    <cellStyle name="汇总 2 2 2 8" xfId="9530"/>
    <cellStyle name="汇总 2 2 2 9" xfId="9531"/>
    <cellStyle name="汇总 2 2 2_2016-2018年财政规划附表(2)" xfId="9532"/>
    <cellStyle name="汇总 2 2 3" xfId="9533"/>
    <cellStyle name="汇总 2 2 3 2" xfId="9534"/>
    <cellStyle name="汇总 2 2 3 3" xfId="9535"/>
    <cellStyle name="汇总 2 2 3 4" xfId="9536"/>
    <cellStyle name="汇总 2 2 3 5" xfId="9537"/>
    <cellStyle name="汇总 2 2 4" xfId="9538"/>
    <cellStyle name="汇总 2 2 4 10" xfId="9539"/>
    <cellStyle name="汇总 2 2 4 11" xfId="9540"/>
    <cellStyle name="汇总 2 2 4 12" xfId="9541"/>
    <cellStyle name="汇总 2 2 4 13" xfId="9542"/>
    <cellStyle name="汇总 2 2 4 2" xfId="9543"/>
    <cellStyle name="汇总 2 2 4 3" xfId="9544"/>
    <cellStyle name="汇总 2 2 4 4" xfId="9545"/>
    <cellStyle name="汇总 2 2 4 5" xfId="9546"/>
    <cellStyle name="汇总 2 2 4 6" xfId="9547"/>
    <cellStyle name="汇总 2 2 4 7" xfId="9548"/>
    <cellStyle name="汇总 2 2 4 8" xfId="9549"/>
    <cellStyle name="汇总 2 2 4 9" xfId="9550"/>
    <cellStyle name="汇总 2 2 5" xfId="9551"/>
    <cellStyle name="汇总 2 2 6" xfId="9552"/>
    <cellStyle name="汇总 2 2 7" xfId="9553"/>
    <cellStyle name="汇总 2 2 8" xfId="9554"/>
    <cellStyle name="汇总 2 2 9" xfId="9555"/>
    <cellStyle name="汇总 2 3" xfId="9556"/>
    <cellStyle name="警告文本 3 2 2 3 13" xfId="9557"/>
    <cellStyle name="汇总 2 3 11" xfId="9558"/>
    <cellStyle name="汇总 2 3 12" xfId="9559"/>
    <cellStyle name="汇总 2 3 13" xfId="9560"/>
    <cellStyle name="汇总 2 3 14" xfId="9561"/>
    <cellStyle name="汇总 2 3 15" xfId="9562"/>
    <cellStyle name="汇总 2 3 2" xfId="9563"/>
    <cellStyle name="计算 4 2 2 3" xfId="9564"/>
    <cellStyle name="汇总 2 3 2 2" xfId="9565"/>
    <cellStyle name="计算 4 2 2 4" xfId="9566"/>
    <cellStyle name="汇总 2 3 2 3" xfId="9567"/>
    <cellStyle name="计算 4 2 2 5" xfId="9568"/>
    <cellStyle name="汇总 2 3 2 4" xfId="9569"/>
    <cellStyle name="计算 4 2 2 6" xfId="9570"/>
    <cellStyle name="汇总 2 3 2 5" xfId="9571"/>
    <cellStyle name="汇总 2 3 3" xfId="9572"/>
    <cellStyle name="汇总 2 3 3 10" xfId="9573"/>
    <cellStyle name="汇总 2 3 3 11" xfId="9574"/>
    <cellStyle name="汇总 2 3 3 12" xfId="9575"/>
    <cellStyle name="解释性文本 4 5 2" xfId="9576"/>
    <cellStyle name="汇总 2 3 3 13" xfId="9577"/>
    <cellStyle name="计算 4 2 3 3" xfId="9578"/>
    <cellStyle name="汇总 2 3 3 2" xfId="9579"/>
    <cellStyle name="计算 4 2 3 4" xfId="9580"/>
    <cellStyle name="汇总 2 3 3 3" xfId="9581"/>
    <cellStyle name="计算 4 2 3 5" xfId="9582"/>
    <cellStyle name="汇总 2 3 3 4" xfId="9583"/>
    <cellStyle name="汇总 2 3 3 5" xfId="9584"/>
    <cellStyle name="汇总 2 3 3 6" xfId="9585"/>
    <cellStyle name="汇总 2 3 3 7" xfId="9586"/>
    <cellStyle name="汇总 2 3 3 8" xfId="9587"/>
    <cellStyle name="汇总 2 3 3 9" xfId="9588"/>
    <cellStyle name="汇总 2 3 4" xfId="9589"/>
    <cellStyle name="汇总 2 3 5" xfId="9590"/>
    <cellStyle name="汇总 2 3 6" xfId="9591"/>
    <cellStyle name="汇总 2 3 7" xfId="9592"/>
    <cellStyle name="汇总 2 3 8" xfId="9593"/>
    <cellStyle name="汇总 2 3 9" xfId="9594"/>
    <cellStyle name="汇总 2 3_2016-2018年财政规划附表(2)" xfId="9595"/>
    <cellStyle name="汇总 2 4" xfId="9596"/>
    <cellStyle name="汇总 2 4 2" xfId="9597"/>
    <cellStyle name="计算 4 3 2 3" xfId="9598"/>
    <cellStyle name="汇总 2 4 2 2" xfId="9599"/>
    <cellStyle name="计算 4 3 2 4" xfId="9600"/>
    <cellStyle name="汇总 2 4 2 3" xfId="9601"/>
    <cellStyle name="计算 4 3 2 5" xfId="9602"/>
    <cellStyle name="汇总 2 4 2 4" xfId="9603"/>
    <cellStyle name="汇总 2 4 2 5" xfId="9604"/>
    <cellStyle name="汇总 2 4 3" xfId="9605"/>
    <cellStyle name="汇总 2 4 3 10" xfId="9606"/>
    <cellStyle name="汇总 2 4 3 11" xfId="9607"/>
    <cellStyle name="汇总 2 4 3 12" xfId="9608"/>
    <cellStyle name="汇总 2 4 3 13" xfId="9609"/>
    <cellStyle name="计算 4 3 3 3" xfId="9610"/>
    <cellStyle name="汇总 2 4 3 2" xfId="9611"/>
    <cellStyle name="计算 4 3 3 4" xfId="9612"/>
    <cellStyle name="汇总 2 4 3 3" xfId="9613"/>
    <cellStyle name="计算 4 3 3 5" xfId="9614"/>
    <cellStyle name="汇总 2 4 3 4" xfId="9615"/>
    <cellStyle name="计算 4 3 3 6" xfId="9616"/>
    <cellStyle name="汇总 2 4 3 5" xfId="9617"/>
    <cellStyle name="计算 4 3 3 7" xfId="9618"/>
    <cellStyle name="汇总 2 4 3 6" xfId="9619"/>
    <cellStyle name="计算 4 3 3 8" xfId="9620"/>
    <cellStyle name="汇总 2 4 3 7" xfId="9621"/>
    <cellStyle name="计算 4 3 3 9" xfId="9622"/>
    <cellStyle name="汇总 2 4 3 8" xfId="9623"/>
    <cellStyle name="汇总 2 4 3 9" xfId="9624"/>
    <cellStyle name="汇总 2 4 4" xfId="9625"/>
    <cellStyle name="解释性文本 5 3_2016-2018年财政规划附表(2)" xfId="9626"/>
    <cellStyle name="汇总 2 4 5" xfId="9627"/>
    <cellStyle name="汇总 2 4 6" xfId="9628"/>
    <cellStyle name="汇总 2 4 7" xfId="9629"/>
    <cellStyle name="汇总 2 4 8" xfId="9630"/>
    <cellStyle name="汇总 2 4 9" xfId="9631"/>
    <cellStyle name="汇总 2 4_2016-2018年财政规划附表(2)" xfId="9632"/>
    <cellStyle name="汇总 2 5" xfId="9633"/>
    <cellStyle name="汇总 2 5 2" xfId="9634"/>
    <cellStyle name="汇总 2 5 3" xfId="9635"/>
    <cellStyle name="汇总 2 5 4" xfId="9636"/>
    <cellStyle name="汇总 2 5 5" xfId="9637"/>
    <cellStyle name="汇总 2 6" xfId="9638"/>
    <cellStyle name="汇总 2 6 10" xfId="9639"/>
    <cellStyle name="汇总 2 6 11" xfId="9640"/>
    <cellStyle name="汇总 2 6 12" xfId="9641"/>
    <cellStyle name="汇总 2 6 13" xfId="9642"/>
    <cellStyle name="汇总 2 6 2" xfId="9643"/>
    <cellStyle name="汇总 2 6 3" xfId="9644"/>
    <cellStyle name="汇总 2 6 4" xfId="9645"/>
    <cellStyle name="汇总 2 6 5" xfId="9646"/>
    <cellStyle name="汇总 2 6 6" xfId="9647"/>
    <cellStyle name="汇总 2 6 7" xfId="9648"/>
    <cellStyle name="汇总 2 6 8" xfId="9649"/>
    <cellStyle name="汇总 2 6 9" xfId="9650"/>
    <cellStyle name="汇总 2 7" xfId="9651"/>
    <cellStyle name="汇总 2 8" xfId="9652"/>
    <cellStyle name="汇总 2 9" xfId="9653"/>
    <cellStyle name="汇总 3" xfId="9654"/>
    <cellStyle name="汇总 3 10" xfId="9655"/>
    <cellStyle name="汇总 3 11" xfId="9656"/>
    <cellStyle name="汇总 3 12" xfId="9657"/>
    <cellStyle name="汇总 3 13" xfId="9658"/>
    <cellStyle name="汇总 3 14" xfId="9659"/>
    <cellStyle name="汇总 3 15" xfId="9660"/>
    <cellStyle name="汇总 3 16" xfId="9661"/>
    <cellStyle name="汇总 3 17" xfId="9662"/>
    <cellStyle name="汇总 3 18" xfId="9663"/>
    <cellStyle name="汇总 3 2" xfId="9664"/>
    <cellStyle name="适中 7 3 4" xfId="9665"/>
    <cellStyle name="计算 5 5 7" xfId="9666"/>
    <cellStyle name="汇总 3 2 11" xfId="9667"/>
    <cellStyle name="适中 7 3 5" xfId="9668"/>
    <cellStyle name="计算 5 5 8" xfId="9669"/>
    <cellStyle name="汇总 3 2 12" xfId="9670"/>
    <cellStyle name="适中 7 3 6" xfId="9671"/>
    <cellStyle name="计算 5 5 9" xfId="9672"/>
    <cellStyle name="汇总 3 2 13" xfId="9673"/>
    <cellStyle name="适中 7 3 7" xfId="9674"/>
    <cellStyle name="汇总 3 2 14" xfId="9675"/>
    <cellStyle name="适中 7 3 8" xfId="9676"/>
    <cellStyle name="汇总 3 2 15" xfId="9677"/>
    <cellStyle name="适中 7 3 9" xfId="9678"/>
    <cellStyle name="汇总 3 2 16" xfId="9679"/>
    <cellStyle name="汇总 3 2 2" xfId="9680"/>
    <cellStyle name="计算 3 2 2 2 4" xfId="9681"/>
    <cellStyle name="汇总 3 2 2 13" xfId="9682"/>
    <cellStyle name="计算 3 2 2 2 5" xfId="9683"/>
    <cellStyle name="汇总 3 2 2 14" xfId="9684"/>
    <cellStyle name="汇总 3 2 2 15" xfId="9685"/>
    <cellStyle name="汇总 3 2 2 2" xfId="9686"/>
    <cellStyle name="汇总 3 2 2 2 2" xfId="9687"/>
    <cellStyle name="汇总 3 2 2 2 3" xfId="9688"/>
    <cellStyle name="汇总 3 2 2 2 4" xfId="9689"/>
    <cellStyle name="汇总 3 2 2 2 5" xfId="9690"/>
    <cellStyle name="汇总 3 2 2 3" xfId="9691"/>
    <cellStyle name="汇总 3 2 2 3 10" xfId="9692"/>
    <cellStyle name="汇总 3 2 2 3 11" xfId="9693"/>
    <cellStyle name="汇总 3 2 2 3 12" xfId="9694"/>
    <cellStyle name="汇总 3 2 2 3 13" xfId="9695"/>
    <cellStyle name="汇总 3 2 2 3 6" xfId="9696"/>
    <cellStyle name="汇总 3 2 2 3 7" xfId="9697"/>
    <cellStyle name="汇总 3 2 2 3 8" xfId="9698"/>
    <cellStyle name="汇总 3 2 2 3 9" xfId="9699"/>
    <cellStyle name="汇总 3 2 2 4" xfId="9700"/>
    <cellStyle name="汇总 3 2 2 5" xfId="9701"/>
    <cellStyle name="汇总 3 2 2 6" xfId="9702"/>
    <cellStyle name="汇总 3 2 2 7" xfId="9703"/>
    <cellStyle name="汇总 3 2 2 8" xfId="9704"/>
    <cellStyle name="汇总 3 2 2 9" xfId="9705"/>
    <cellStyle name="汇总 3 2 2_2016-2018年财政规划附表(2)" xfId="9706"/>
    <cellStyle name="汇总 3 2 3" xfId="9707"/>
    <cellStyle name="警告文本 6 3 13" xfId="9708"/>
    <cellStyle name="汇总 3 2 3 2" xfId="9709"/>
    <cellStyle name="汇总 3 2 3 3" xfId="9710"/>
    <cellStyle name="汇总 3 2 3 4" xfId="9711"/>
    <cellStyle name="计算 5 5 10" xfId="9712"/>
    <cellStyle name="汇总 3 2 3 5" xfId="9713"/>
    <cellStyle name="汇总 3 2 4" xfId="9714"/>
    <cellStyle name="汇总 3 2 4 10" xfId="9715"/>
    <cellStyle name="汇总 3 2 4 11" xfId="9716"/>
    <cellStyle name="汇总 3 2 4 12" xfId="9717"/>
    <cellStyle name="汇总 3 2 4 13" xfId="9718"/>
    <cellStyle name="汇总 3 2 4 2" xfId="9719"/>
    <cellStyle name="汇总 3 2 4 3" xfId="9720"/>
    <cellStyle name="汇总 3 2 4 4" xfId="9721"/>
    <cellStyle name="汇总 3 2 4 5" xfId="9722"/>
    <cellStyle name="汇总 3 2 4 6" xfId="9723"/>
    <cellStyle name="汇总 3 2 4 7" xfId="9724"/>
    <cellStyle name="汇总 3 2 4 8" xfId="9725"/>
    <cellStyle name="汇总 3 2 4 9" xfId="9726"/>
    <cellStyle name="汇总 3 2 5" xfId="9727"/>
    <cellStyle name="汇总 3 2 6" xfId="9728"/>
    <cellStyle name="汇总 3 2 7" xfId="9729"/>
    <cellStyle name="汇总 3 2 8" xfId="9730"/>
    <cellStyle name="汇总 3 2 9" xfId="9731"/>
    <cellStyle name="汇总 3 2_2015.1.3县级预算表" xfId="9732"/>
    <cellStyle name="汇总 3 3" xfId="9733"/>
    <cellStyle name="汇总 3 3 10" xfId="9734"/>
    <cellStyle name="汇总 3 3 11" xfId="9735"/>
    <cellStyle name="汇总 3 3 12" xfId="9736"/>
    <cellStyle name="汇总 3 3 13" xfId="9737"/>
    <cellStyle name="汇总 3 3 14" xfId="9738"/>
    <cellStyle name="汇总 3 3 15" xfId="9739"/>
    <cellStyle name="汇总 3 3 2" xfId="9740"/>
    <cellStyle name="计算 5 2 2 3" xfId="9741"/>
    <cellStyle name="汇总 3 3 2 2" xfId="9742"/>
    <cellStyle name="计算 5 2 2 4" xfId="9743"/>
    <cellStyle name="汇总 3 3 2 3" xfId="9744"/>
    <cellStyle name="计算 5 2 2 5" xfId="9745"/>
    <cellStyle name="汇总 3 3 2 4" xfId="9746"/>
    <cellStyle name="汇总 3 3 2 5" xfId="9747"/>
    <cellStyle name="汇总 3 3 3" xfId="9748"/>
    <cellStyle name="汇总 3 3 3 13" xfId="9749"/>
    <cellStyle name="计算 5 2 3 3" xfId="9750"/>
    <cellStyle name="汇总 3 3 3 2" xfId="9751"/>
    <cellStyle name="计算 5 2 3 4" xfId="9752"/>
    <cellStyle name="汇总 3 3 3 3" xfId="9753"/>
    <cellStyle name="计算 5 2 3 5" xfId="9754"/>
    <cellStyle name="汇总 3 3 3 4" xfId="9755"/>
    <cellStyle name="计算 5 2 3 6" xfId="9756"/>
    <cellStyle name="汇总 3 3 3 5" xfId="9757"/>
    <cellStyle name="计算 5 2 3 7" xfId="9758"/>
    <cellStyle name="汇总 3 3 3 6" xfId="9759"/>
    <cellStyle name="解释性文本 4 6 10" xfId="9760"/>
    <cellStyle name="计算 5 2 3 8" xfId="9761"/>
    <cellStyle name="汇总 3 3 3 7" xfId="9762"/>
    <cellStyle name="解释性文本 4 6 11" xfId="9763"/>
    <cellStyle name="计算 5 2 3 9" xfId="9764"/>
    <cellStyle name="汇总 3 3 3 8" xfId="9765"/>
    <cellStyle name="解释性文本 4 6 12" xfId="9766"/>
    <cellStyle name="汇总 3 3 3 9" xfId="9767"/>
    <cellStyle name="汇总 3 3 4" xfId="9768"/>
    <cellStyle name="汇总 3 3 5" xfId="9769"/>
    <cellStyle name="汇总 3 3 6" xfId="9770"/>
    <cellStyle name="汇总 3 3 7" xfId="9771"/>
    <cellStyle name="汇总 3 3 8" xfId="9772"/>
    <cellStyle name="汇总 3 3 9" xfId="9773"/>
    <cellStyle name="汇总 3 4" xfId="9774"/>
    <cellStyle name="汇总 3 4 2" xfId="9775"/>
    <cellStyle name="计算 5 3 2 3" xfId="9776"/>
    <cellStyle name="汇总 3 4 2 2" xfId="9777"/>
    <cellStyle name="计算 5 3 2 4" xfId="9778"/>
    <cellStyle name="汇总 3 4 2 3" xfId="9779"/>
    <cellStyle name="计算 5 3 2 5" xfId="9780"/>
    <cellStyle name="汇总 3 4 2 4" xfId="9781"/>
    <cellStyle name="汇总 3 4 2 5" xfId="9782"/>
    <cellStyle name="汇总 3 4 3" xfId="9783"/>
    <cellStyle name="汇总 3 4 3 13" xfId="9784"/>
    <cellStyle name="计算 5 3 3 3" xfId="9785"/>
    <cellStyle name="汇总 3 4 3 2" xfId="9786"/>
    <cellStyle name="计算 5 3 3 4" xfId="9787"/>
    <cellStyle name="汇总 3 4 3 3" xfId="9788"/>
    <cellStyle name="计算 5 3 3 5" xfId="9789"/>
    <cellStyle name="汇总 3 4 3 4" xfId="9790"/>
    <cellStyle name="计算 5 3 3 6" xfId="9791"/>
    <cellStyle name="汇总 3 4 3 5" xfId="9792"/>
    <cellStyle name="计算 5 3 3 7" xfId="9793"/>
    <cellStyle name="汇总 3 4 3 6" xfId="9794"/>
    <cellStyle name="计算 5 3 3 8" xfId="9795"/>
    <cellStyle name="汇总 3 4 3 7" xfId="9796"/>
    <cellStyle name="计算 5 3 3 9" xfId="9797"/>
    <cellStyle name="汇总 3 4 3 8" xfId="9798"/>
    <cellStyle name="汇总 3 4 3 9" xfId="9799"/>
    <cellStyle name="汇总 3 4 4" xfId="9800"/>
    <cellStyle name="汇总 3 4 5" xfId="9801"/>
    <cellStyle name="汇总 3 4 6" xfId="9802"/>
    <cellStyle name="汇总 3 4 7" xfId="9803"/>
    <cellStyle name="汇总 3 4 8" xfId="9804"/>
    <cellStyle name="汇总 3 4 9" xfId="9805"/>
    <cellStyle name="汇总 3 5" xfId="9806"/>
    <cellStyle name="汇总 3 5 2" xfId="9807"/>
    <cellStyle name="汇总 3 5 3" xfId="9808"/>
    <cellStyle name="汇总 3 5 4" xfId="9809"/>
    <cellStyle name="汇总 3 5 5" xfId="9810"/>
    <cellStyle name="汇总 3 6" xfId="9811"/>
    <cellStyle name="汇总 3 6 10" xfId="9812"/>
    <cellStyle name="汇总 3 6 11" xfId="9813"/>
    <cellStyle name="汇总 3 6 2" xfId="9814"/>
    <cellStyle name="汇总 3 6 3" xfId="9815"/>
    <cellStyle name="汇总 3 6 4" xfId="9816"/>
    <cellStyle name="汇总 3 6 5" xfId="9817"/>
    <cellStyle name="汇总 3 6 6" xfId="9818"/>
    <cellStyle name="汇总 3 6 7" xfId="9819"/>
    <cellStyle name="汇总 3 6 8" xfId="9820"/>
    <cellStyle name="汇总 3 6 9" xfId="9821"/>
    <cellStyle name="汇总 3 7" xfId="9822"/>
    <cellStyle name="汇总 3 8" xfId="9823"/>
    <cellStyle name="汇总 3 9" xfId="9824"/>
    <cellStyle name="汇总 3_2015.1.3县级预算表" xfId="9825"/>
    <cellStyle name="汇总 4" xfId="9826"/>
    <cellStyle name="汇总 4 10" xfId="9827"/>
    <cellStyle name="汇总 4 11" xfId="9828"/>
    <cellStyle name="汇总 4 13" xfId="9829"/>
    <cellStyle name="汇总 4 14" xfId="9830"/>
    <cellStyle name="汇总 4 15" xfId="9831"/>
    <cellStyle name="汇总 4 16" xfId="9832"/>
    <cellStyle name="汇总 4 17" xfId="9833"/>
    <cellStyle name="汇总 4 18" xfId="9834"/>
    <cellStyle name="汇总 4 2 10" xfId="9835"/>
    <cellStyle name="汇总 4 2 11" xfId="9836"/>
    <cellStyle name="汇总 4 2 12" xfId="9837"/>
    <cellStyle name="汇总 4 2 13" xfId="9838"/>
    <cellStyle name="汇总 4 2 15" xfId="9839"/>
    <cellStyle name="汇总 4 2 16" xfId="9840"/>
    <cellStyle name="汇总 4 2 2" xfId="9841"/>
    <cellStyle name="适中 2 2 4 13" xfId="9842"/>
    <cellStyle name="汇总 4 2 2 10" xfId="9843"/>
    <cellStyle name="汇总 4 2 2 11" xfId="9844"/>
    <cellStyle name="汇总 4 2 2 12" xfId="9845"/>
    <cellStyle name="汇总 4 2 2 13" xfId="9846"/>
    <cellStyle name="汇总 4 2 2 14" xfId="9847"/>
    <cellStyle name="汇总 4 2 2 15" xfId="9848"/>
    <cellStyle name="汇总 4 2 2 2" xfId="9849"/>
    <cellStyle name="汇总 4 2 2 2 2" xfId="9850"/>
    <cellStyle name="汇总 4 2 2 2 3" xfId="9851"/>
    <cellStyle name="汇总 4 2 2 2 4" xfId="9852"/>
    <cellStyle name="汇总 4 2 2 2 5" xfId="9853"/>
    <cellStyle name="汇总 4 2 2 3" xfId="9854"/>
    <cellStyle name="汇总 4 2 2 3 10" xfId="9855"/>
    <cellStyle name="汇总 4 2 2 3 11" xfId="9856"/>
    <cellStyle name="汇总 4 2 2 3 12" xfId="9857"/>
    <cellStyle name="汇总 4 2 2 3 13" xfId="9858"/>
    <cellStyle name="汇总 4 2 2 3 2" xfId="9859"/>
    <cellStyle name="汇总 4 2 2 3 3" xfId="9860"/>
    <cellStyle name="汇总 4 2 2 3 4" xfId="9861"/>
    <cellStyle name="汇总 4 2 2 3 5" xfId="9862"/>
    <cellStyle name="汇总 4 2 2 4" xfId="9863"/>
    <cellStyle name="汇总 4 2 2 5" xfId="9864"/>
    <cellStyle name="汇总 4 2 2 6" xfId="9865"/>
    <cellStyle name="汇总 4 2 2 7" xfId="9866"/>
    <cellStyle name="汇总 4 2 2 8" xfId="9867"/>
    <cellStyle name="汇总 4 2 2 9" xfId="9868"/>
    <cellStyle name="汇总 4 2 3" xfId="9869"/>
    <cellStyle name="汇总 4 2 3 2" xfId="9870"/>
    <cellStyle name="汇总 4 2 3 3" xfId="9871"/>
    <cellStyle name="汇总 4 2 3 4" xfId="9872"/>
    <cellStyle name="汇总 4 2 3 5" xfId="9873"/>
    <cellStyle name="汇总 4 2 4" xfId="9874"/>
    <cellStyle name="汇总 4 2 4 12" xfId="9875"/>
    <cellStyle name="汇总 4 2 4 13" xfId="9876"/>
    <cellStyle name="汇总 4 2 4 2" xfId="9877"/>
    <cellStyle name="汇总 4 2 4 3" xfId="9878"/>
    <cellStyle name="汇总 4 2 4 4" xfId="9879"/>
    <cellStyle name="汇总 4 2 4 5" xfId="9880"/>
    <cellStyle name="汇总 4 2 4 6" xfId="9881"/>
    <cellStyle name="汇总 4 2 4 7" xfId="9882"/>
    <cellStyle name="汇总 4 2 4 8" xfId="9883"/>
    <cellStyle name="汇总 4 2 4 9" xfId="9884"/>
    <cellStyle name="汇总 4 2_2015.1.3县级预算表" xfId="9885"/>
    <cellStyle name="汇总 4 3 10" xfId="9886"/>
    <cellStyle name="汇总 4 3 11" xfId="9887"/>
    <cellStyle name="汇总 4 3 12" xfId="9888"/>
    <cellStyle name="汇总 4 3 13" xfId="9889"/>
    <cellStyle name="汇总 4 3 14" xfId="9890"/>
    <cellStyle name="汇总 4 3 15" xfId="9891"/>
    <cellStyle name="汇总 4 3 2" xfId="9892"/>
    <cellStyle name="汇总 4 3 3" xfId="9893"/>
    <cellStyle name="汇总 4 3 3 2" xfId="9894"/>
    <cellStyle name="汇总 4 3 3 3" xfId="9895"/>
    <cellStyle name="汇总 4 3 3 4" xfId="9896"/>
    <cellStyle name="汇总 4 3 3 5" xfId="9897"/>
    <cellStyle name="汇总 4 3 3 6" xfId="9898"/>
    <cellStyle name="汇总 4 3 3 7" xfId="9899"/>
    <cellStyle name="汇总 4 3 3 8" xfId="9900"/>
    <cellStyle name="汇总 4 3 3 9" xfId="9901"/>
    <cellStyle name="汇总 4 3 4" xfId="9902"/>
    <cellStyle name="适中 2 2 2 3 2" xfId="9903"/>
    <cellStyle name="汇总 4 3 5" xfId="9904"/>
    <cellStyle name="适中 2 2 2 3 3" xfId="9905"/>
    <cellStyle name="汇总 4 3 6" xfId="9906"/>
    <cellStyle name="适中 2 2 2 3 4" xfId="9907"/>
    <cellStyle name="汇总 4 3 7" xfId="9908"/>
    <cellStyle name="适中 2 2 2 3 5" xfId="9909"/>
    <cellStyle name="汇总 4 3 8" xfId="9910"/>
    <cellStyle name="适中 2 2 2 3 6" xfId="9911"/>
    <cellStyle name="汇总 4 3 9" xfId="9912"/>
    <cellStyle name="汇总 4 3_2016-2018年财政规划附表(2)" xfId="9913"/>
    <cellStyle name="汇总 4 4 12" xfId="9914"/>
    <cellStyle name="汇总 4 4 13" xfId="9915"/>
    <cellStyle name="汇总 4 4 14" xfId="9916"/>
    <cellStyle name="汇总 4 4 15" xfId="9917"/>
    <cellStyle name="汇总 4 4 2" xfId="9918"/>
    <cellStyle name="汇总 4 4 2 2" xfId="9919"/>
    <cellStyle name="汇总 4 4 2 3" xfId="9920"/>
    <cellStyle name="汇总 4 4 2 4" xfId="9921"/>
    <cellStyle name="汇总 4 4 2 5" xfId="9922"/>
    <cellStyle name="汇总 4 4 3" xfId="9923"/>
    <cellStyle name="汇总 4 4 3 10" xfId="9924"/>
    <cellStyle name="汇总 4 4 3 11" xfId="9925"/>
    <cellStyle name="汇总 4 4 3 12" xfId="9926"/>
    <cellStyle name="汇总 4 4 3 13" xfId="9927"/>
    <cellStyle name="汇总 4 4 3 2" xfId="9928"/>
    <cellStyle name="汇总 4 4 3 3" xfId="9929"/>
    <cellStyle name="汇总 4 4 3 4" xfId="9930"/>
    <cellStyle name="汇总 4 4 3 5" xfId="9931"/>
    <cellStyle name="汇总 4 4 3 6" xfId="9932"/>
    <cellStyle name="汇总 4 4 3 7" xfId="9933"/>
    <cellStyle name="汇总 4 4 3 8" xfId="9934"/>
    <cellStyle name="汇总 4 4 3 9" xfId="9935"/>
    <cellStyle name="汇总 4 4 4" xfId="9936"/>
    <cellStyle name="汇总 4 4 5" xfId="9937"/>
    <cellStyle name="汇总 4 4 6" xfId="9938"/>
    <cellStyle name="汇总 4 4 7" xfId="9939"/>
    <cellStyle name="汇总 4 4 8" xfId="9940"/>
    <cellStyle name="汇总 4 4 9" xfId="9941"/>
    <cellStyle name="汇总 4 4_2016-2018年财政规划附表(2)" xfId="9942"/>
    <cellStyle name="汇总 4 5 2" xfId="9943"/>
    <cellStyle name="汇总 4 5 3" xfId="9944"/>
    <cellStyle name="汇总 4 5 4" xfId="9945"/>
    <cellStyle name="汇总 4 5 5" xfId="9946"/>
    <cellStyle name="汇总 4 6 10" xfId="9947"/>
    <cellStyle name="汇总 4 6 11" xfId="9948"/>
    <cellStyle name="汇总 4 6 12" xfId="9949"/>
    <cellStyle name="汇总 4 6 13" xfId="9950"/>
    <cellStyle name="汇总 4 6 7" xfId="9951"/>
    <cellStyle name="汇总 4 6 8" xfId="9952"/>
    <cellStyle name="汇总 4 6 9" xfId="9953"/>
    <cellStyle name="汇总 4 7" xfId="9954"/>
    <cellStyle name="汇总 4 9" xfId="9955"/>
    <cellStyle name="汇总 4_2015.1.3县级预算表" xfId="9956"/>
    <cellStyle name="汇总 5" xfId="9957"/>
    <cellStyle name="汇总 5 10" xfId="9958"/>
    <cellStyle name="汇总 5 11" xfId="9959"/>
    <cellStyle name="汇总 5 12" xfId="9960"/>
    <cellStyle name="汇总 5 13" xfId="9961"/>
    <cellStyle name="汇总 5 14" xfId="9962"/>
    <cellStyle name="汇总 5 15" xfId="9963"/>
    <cellStyle name="汇总 5 16" xfId="9964"/>
    <cellStyle name="汇总 5 17" xfId="9965"/>
    <cellStyle name="汇总 5 2" xfId="9966"/>
    <cellStyle name="汇总 5 2 10" xfId="9967"/>
    <cellStyle name="汇总 5 2 11" xfId="9968"/>
    <cellStyle name="汇总 5 2 12" xfId="9969"/>
    <cellStyle name="汇总 5 2 13" xfId="9970"/>
    <cellStyle name="汇总 5 2 14" xfId="9971"/>
    <cellStyle name="汇总 5 2 15" xfId="9972"/>
    <cellStyle name="汇总 5 2 2" xfId="9973"/>
    <cellStyle name="汇总 5 2 2 2" xfId="9974"/>
    <cellStyle name="汇总 5 2 2 3" xfId="9975"/>
    <cellStyle name="汇总 5 2 2 4" xfId="9976"/>
    <cellStyle name="汇总 5 2 2 5" xfId="9977"/>
    <cellStyle name="汇总 5 2 3" xfId="9978"/>
    <cellStyle name="输出 4 2 6" xfId="9979"/>
    <cellStyle name="汇总 5 2 3 10" xfId="9980"/>
    <cellStyle name="输出 4 2 7" xfId="9981"/>
    <cellStyle name="汇总 5 2 3 11" xfId="9982"/>
    <cellStyle name="输出 4 2 8" xfId="9983"/>
    <cellStyle name="汇总 5 2 3 12" xfId="9984"/>
    <cellStyle name="输出 4 2 9" xfId="9985"/>
    <cellStyle name="汇总 5 2 3 13" xfId="9986"/>
    <cellStyle name="汇总 5 2 3 6" xfId="9987"/>
    <cellStyle name="汇总 5 2 3 7" xfId="9988"/>
    <cellStyle name="汇总 5 2 3 8" xfId="9989"/>
    <cellStyle name="汇总 5 2 3 9" xfId="9990"/>
    <cellStyle name="汇总 5 2 4" xfId="9991"/>
    <cellStyle name="汇总 5 2 5" xfId="9992"/>
    <cellStyle name="汇总 5 2 7" xfId="9993"/>
    <cellStyle name="汇总 5 2 8" xfId="9994"/>
    <cellStyle name="汇总 5 2 9" xfId="9995"/>
    <cellStyle name="汇总 5 3" xfId="9996"/>
    <cellStyle name="汇总 5 3 10" xfId="9997"/>
    <cellStyle name="汇总 5 3 11" xfId="9998"/>
    <cellStyle name="汇总 5 3 12" xfId="9999"/>
    <cellStyle name="汇总 5 3 13" xfId="10000"/>
    <cellStyle name="汇总 5 3 14" xfId="10001"/>
    <cellStyle name="汇总 5 3 15" xfId="10002"/>
    <cellStyle name="汇总 5 3 2" xfId="10003"/>
    <cellStyle name="汇总 5 3 2 2" xfId="10004"/>
    <cellStyle name="汇总 5 3 2 3" xfId="10005"/>
    <cellStyle name="汇总 5 3 2 4" xfId="10006"/>
    <cellStyle name="汇总 5 3 2 5" xfId="10007"/>
    <cellStyle name="汇总 5 3 3" xfId="10008"/>
    <cellStyle name="汇总 5 3 3 10" xfId="10009"/>
    <cellStyle name="汇总 5 3 3 11" xfId="10010"/>
    <cellStyle name="汇总 5 3 3 12" xfId="10011"/>
    <cellStyle name="汇总 5 3 3 13" xfId="10012"/>
    <cellStyle name="汇总 5 3 3 2" xfId="10013"/>
    <cellStyle name="汇总 5 3 3 3" xfId="10014"/>
    <cellStyle name="汇总 5 3 3 4" xfId="10015"/>
    <cellStyle name="汇总 5 3 3 5" xfId="10016"/>
    <cellStyle name="汇总 5 3 3 6" xfId="10017"/>
    <cellStyle name="汇总 5 3 3 7" xfId="10018"/>
    <cellStyle name="汇总 5 3 3 8" xfId="10019"/>
    <cellStyle name="汇总 5 3 3 9" xfId="10020"/>
    <cellStyle name="汇总 5 3 4" xfId="10021"/>
    <cellStyle name="汇总 5 3 5" xfId="10022"/>
    <cellStyle name="汇总 5 3 6" xfId="10023"/>
    <cellStyle name="汇总 5 3 7" xfId="10024"/>
    <cellStyle name="汇总 5 3 9" xfId="10025"/>
    <cellStyle name="汇总 5 3_2016-2018年财政规划附表(2)" xfId="10026"/>
    <cellStyle name="汇总 5 4" xfId="10027"/>
    <cellStyle name="汇总 5 4 2" xfId="10028"/>
    <cellStyle name="汇总 5 4 3" xfId="10029"/>
    <cellStyle name="汇总 5 4 4" xfId="10030"/>
    <cellStyle name="汇总 5 4 5" xfId="10031"/>
    <cellStyle name="汇总 5 5" xfId="10032"/>
    <cellStyle name="解释性文本 4 4 2" xfId="10033"/>
    <cellStyle name="汇总 5 5 10" xfId="10034"/>
    <cellStyle name="解释性文本 4 4 3" xfId="10035"/>
    <cellStyle name="汇总 5 5 11" xfId="10036"/>
    <cellStyle name="解释性文本 4 4 4" xfId="10037"/>
    <cellStyle name="汇总 5 5 12" xfId="10038"/>
    <cellStyle name="解释性文本 4 4 5" xfId="10039"/>
    <cellStyle name="汇总 5 5 13" xfId="10040"/>
    <cellStyle name="汇总 5 5 2" xfId="10041"/>
    <cellStyle name="汇总 5 5 3" xfId="10042"/>
    <cellStyle name="汇总 5 5 4" xfId="10043"/>
    <cellStyle name="汇总 5 5 5" xfId="10044"/>
    <cellStyle name="汇总 5 5 6" xfId="10045"/>
    <cellStyle name="汇总 5 5 7" xfId="10046"/>
    <cellStyle name="汇总 5 5 8" xfId="10047"/>
    <cellStyle name="汇总 5 5 9" xfId="10048"/>
    <cellStyle name="汇总 5 6" xfId="10049"/>
    <cellStyle name="汇总 5 7" xfId="10050"/>
    <cellStyle name="汇总 5 8" xfId="10051"/>
    <cellStyle name="汇总 5 9" xfId="10052"/>
    <cellStyle name="汇总 6" xfId="10053"/>
    <cellStyle name="汇总 6 10" xfId="10054"/>
    <cellStyle name="汇总 6 11" xfId="10055"/>
    <cellStyle name="汇总 6 12" xfId="10056"/>
    <cellStyle name="汇总 6 13" xfId="10057"/>
    <cellStyle name="汇总 6 14" xfId="10058"/>
    <cellStyle name="汇总 6 15" xfId="10059"/>
    <cellStyle name="汇总 6 2" xfId="10060"/>
    <cellStyle name="输入 4 2 3 3" xfId="10061"/>
    <cellStyle name="汇总 6 2 2" xfId="10062"/>
    <cellStyle name="输入 4 2 3 4" xfId="10063"/>
    <cellStyle name="汇总 6 2 3" xfId="10064"/>
    <cellStyle name="输入 4 2 3 5" xfId="10065"/>
    <cellStyle name="汇总 6 2 4" xfId="10066"/>
    <cellStyle name="汇总 6 2 5" xfId="10067"/>
    <cellStyle name="汇总 6 3" xfId="10068"/>
    <cellStyle name="汇总 6 3 10" xfId="10069"/>
    <cellStyle name="汇总 6 3 11" xfId="10070"/>
    <cellStyle name="汇总 6 3 12" xfId="10071"/>
    <cellStyle name="汇总 6 3 13" xfId="10072"/>
    <cellStyle name="输入 4 2 4 6" xfId="10073"/>
    <cellStyle name="汇总 6 3 5" xfId="10074"/>
    <cellStyle name="输入 4 2 4 7" xfId="10075"/>
    <cellStyle name="汇总 6 3 6" xfId="10076"/>
    <cellStyle name="输入 4 2 4 8" xfId="10077"/>
    <cellStyle name="汇总 6 3 7" xfId="10078"/>
    <cellStyle name="输入 4 2 4 9" xfId="10079"/>
    <cellStyle name="汇总 6 3 8" xfId="10080"/>
    <cellStyle name="汇总 6 4" xfId="10081"/>
    <cellStyle name="汇总 6 9" xfId="10082"/>
    <cellStyle name="汇总 6_2016-2018年财政规划附表(2)" xfId="10083"/>
    <cellStyle name="汇总 7" xfId="10084"/>
    <cellStyle name="汇总 7 10" xfId="10085"/>
    <cellStyle name="汇总 7 11" xfId="10086"/>
    <cellStyle name="汇总 7 12" xfId="10087"/>
    <cellStyle name="汇总 7 13" xfId="10088"/>
    <cellStyle name="汇总 7 14" xfId="10089"/>
    <cellStyle name="适中 6_2016-2018年财政规划附表(2)" xfId="10090"/>
    <cellStyle name="汇总 7 15" xfId="10091"/>
    <cellStyle name="汇总 7 2" xfId="10092"/>
    <cellStyle name="输入 4 3 3 3" xfId="10093"/>
    <cellStyle name="警告文本 5 10" xfId="10094"/>
    <cellStyle name="汇总 7 2 2" xfId="10095"/>
    <cellStyle name="汇总 7 3" xfId="10096"/>
    <cellStyle name="检查单元格 2 4 2 5" xfId="10097"/>
    <cellStyle name="汇总 7 3 11" xfId="10098"/>
    <cellStyle name="汇总 7 3 12" xfId="10099"/>
    <cellStyle name="汇总 7 3 13" xfId="10100"/>
    <cellStyle name="汇总 7 3 2" xfId="10101"/>
    <cellStyle name="汇总 7 3 3" xfId="10102"/>
    <cellStyle name="汇总 7 3 4" xfId="10103"/>
    <cellStyle name="汇总 7 3 5" xfId="10104"/>
    <cellStyle name="汇总 7 3 6" xfId="10105"/>
    <cellStyle name="汇总 7 3 7" xfId="10106"/>
    <cellStyle name="汇总 7 3 8" xfId="10107"/>
    <cellStyle name="汇总 7 4" xfId="10108"/>
    <cellStyle name="输出 5 3 3 12" xfId="10109"/>
    <cellStyle name="汇总 7_2016-2018年财政规划附表(2)" xfId="10110"/>
    <cellStyle name="汇总 8 10" xfId="10111"/>
    <cellStyle name="汇总 8 11" xfId="10112"/>
    <cellStyle name="汇总 8 12" xfId="10113"/>
    <cellStyle name="汇总 8 13" xfId="10114"/>
    <cellStyle name="汇总 8 6" xfId="10115"/>
    <cellStyle name="汇总 8 7" xfId="10116"/>
    <cellStyle name="汇总 8 8" xfId="10117"/>
    <cellStyle name="汇总 8 9" xfId="10118"/>
    <cellStyle name="计算 2" xfId="10119"/>
    <cellStyle name="计算 2 10" xfId="10120"/>
    <cellStyle name="计算 2 11" xfId="10121"/>
    <cellStyle name="计算 2 12" xfId="10122"/>
    <cellStyle name="计算 2 13" xfId="10123"/>
    <cellStyle name="计算 2 14" xfId="10124"/>
    <cellStyle name="计算 2 15" xfId="10125"/>
    <cellStyle name="计算 2 16" xfId="10126"/>
    <cellStyle name="计算 2 17" xfId="10127"/>
    <cellStyle name="计算 2 18" xfId="10128"/>
    <cellStyle name="计算 2 2" xfId="10129"/>
    <cellStyle name="计算 2 2 10" xfId="10130"/>
    <cellStyle name="计算 2 2 11" xfId="10131"/>
    <cellStyle name="计算 2 2 12" xfId="10132"/>
    <cellStyle name="计算 2 2 13" xfId="10133"/>
    <cellStyle name="计算 2 2 14" xfId="10134"/>
    <cellStyle name="计算 2 2 15" xfId="10135"/>
    <cellStyle name="计算 2 2 16" xfId="10136"/>
    <cellStyle name="计算 5 9" xfId="10137"/>
    <cellStyle name="计算 2 2 2" xfId="10138"/>
    <cellStyle name="计算 2 2 2 10" xfId="10139"/>
    <cellStyle name="计算 2 2 2 11" xfId="10140"/>
    <cellStyle name="计算 2 2 2 12" xfId="10141"/>
    <cellStyle name="计算 2 2 2 13" xfId="10142"/>
    <cellStyle name="计算 2 2 2 14" xfId="10143"/>
    <cellStyle name="计算 2 2 2 15" xfId="10144"/>
    <cellStyle name="计算 2 2 2 2" xfId="10145"/>
    <cellStyle name="输入 6 11" xfId="10146"/>
    <cellStyle name="计算 2 2 2 2 4" xfId="10147"/>
    <cellStyle name="输入 6 12" xfId="10148"/>
    <cellStyle name="计算 2 2 2 2 5" xfId="10149"/>
    <cellStyle name="计算 2 2 2 3" xfId="10150"/>
    <cellStyle name="计算 2 2 2 3 10" xfId="10151"/>
    <cellStyle name="计算 2 2 2 3 11" xfId="10152"/>
    <cellStyle name="计算 2 2 2 3 12" xfId="10153"/>
    <cellStyle name="计算 2 2 2 3 13" xfId="10154"/>
    <cellStyle name="计算 2 2 2 3 2" xfId="10155"/>
    <cellStyle name="计算 2 2 2 3 3" xfId="10156"/>
    <cellStyle name="计算 2 2 2 3 4" xfId="10157"/>
    <cellStyle name="计算 2 2 2 3 5" xfId="10158"/>
    <cellStyle name="计算 2 2 2 3 6" xfId="10159"/>
    <cellStyle name="计算 2 2 2 3 7" xfId="10160"/>
    <cellStyle name="计算 2 2 2 3 8" xfId="10161"/>
    <cellStyle name="计算 2 2 2 3 9" xfId="10162"/>
    <cellStyle name="计算 2 2 2 4" xfId="10163"/>
    <cellStyle name="计算 2 2 2 5" xfId="10164"/>
    <cellStyle name="计算 2 2 2 6" xfId="10165"/>
    <cellStyle name="计算 2 2 2 7" xfId="10166"/>
    <cellStyle name="计算 2 2 2 8" xfId="10167"/>
    <cellStyle name="计算 2 2 2 9" xfId="10168"/>
    <cellStyle name="输入 3 2 2 3 10" xfId="10169"/>
    <cellStyle name="计算 2 2 3" xfId="10170"/>
    <cellStyle name="计算 2 2 3 2" xfId="10171"/>
    <cellStyle name="计算 2 2 3 3" xfId="10172"/>
    <cellStyle name="计算 2 2 3 4" xfId="10173"/>
    <cellStyle name="计算 2 2 3 5" xfId="10174"/>
    <cellStyle name="输入 3 2 2 3 11" xfId="10175"/>
    <cellStyle name="计算 2 2 4" xfId="10176"/>
    <cellStyle name="计算 2 2 4 10" xfId="10177"/>
    <cellStyle name="计算 2 2 4 11" xfId="10178"/>
    <cellStyle name="计算 2 2 4 12" xfId="10179"/>
    <cellStyle name="计算 2 2 4 13" xfId="10180"/>
    <cellStyle name="计算 2 2 4 2" xfId="10181"/>
    <cellStyle name="计算 2 2 4 3" xfId="10182"/>
    <cellStyle name="计算 2 2 4 4" xfId="10183"/>
    <cellStyle name="计算 2 2 4 5" xfId="10184"/>
    <cellStyle name="计算 2 2 4 7" xfId="10185"/>
    <cellStyle name="计算 2 2 4 8" xfId="10186"/>
    <cellStyle name="计算 2 2 4 9" xfId="10187"/>
    <cellStyle name="输入 3 2 2 3 12" xfId="10188"/>
    <cellStyle name="计算 2 2 5" xfId="10189"/>
    <cellStyle name="输入 3 2 2 3 13" xfId="10190"/>
    <cellStyle name="计算 2 2 6" xfId="10191"/>
    <cellStyle name="计算 2 2 7" xfId="10192"/>
    <cellStyle name="计算 2 2 8" xfId="10193"/>
    <cellStyle name="计算 2 2 9" xfId="10194"/>
    <cellStyle name="计算 2 2_2015.1.3县级预算表" xfId="10195"/>
    <cellStyle name="计算 2 3" xfId="10196"/>
    <cellStyle name="计算 2 3 10" xfId="10197"/>
    <cellStyle name="计算 2 3 11" xfId="10198"/>
    <cellStyle name="计算 2 3 12" xfId="10199"/>
    <cellStyle name="计算 6 9" xfId="10200"/>
    <cellStyle name="计算 2 3 2" xfId="10201"/>
    <cellStyle name="计算 2 3 2 2" xfId="10202"/>
    <cellStyle name="计算 2 3 2 3" xfId="10203"/>
    <cellStyle name="计算 2 3 2 4" xfId="10204"/>
    <cellStyle name="计算 2 3 3" xfId="10205"/>
    <cellStyle name="计算 2 3 3 10" xfId="10206"/>
    <cellStyle name="计算 2 3 3 11" xfId="10207"/>
    <cellStyle name="计算 2 3 3 13" xfId="10208"/>
    <cellStyle name="计算 2 3 3 2" xfId="10209"/>
    <cellStyle name="计算 2 3 3 3" xfId="10210"/>
    <cellStyle name="计算 2 3 3 4" xfId="10211"/>
    <cellStyle name="计算 2 3 3 5" xfId="10212"/>
    <cellStyle name="计算 2 3 3 6" xfId="10213"/>
    <cellStyle name="计算 2 3 3 7" xfId="10214"/>
    <cellStyle name="计算 2 3 3 8" xfId="10215"/>
    <cellStyle name="计算 2 3 3 9" xfId="10216"/>
    <cellStyle name="计算 2 3 4" xfId="10217"/>
    <cellStyle name="计算 2 3 5" xfId="10218"/>
    <cellStyle name="计算 2 3 6" xfId="10219"/>
    <cellStyle name="计算 2 3 7" xfId="10220"/>
    <cellStyle name="计算 2 3 8" xfId="10221"/>
    <cellStyle name="计算 2 3 9" xfId="10222"/>
    <cellStyle name="计算 2 9" xfId="10223"/>
    <cellStyle name="计算 2 3_2016-2018年财政规划附表(2)" xfId="10224"/>
    <cellStyle name="计算 2 4" xfId="10225"/>
    <cellStyle name="警告文本 3 2 16" xfId="10226"/>
    <cellStyle name="计算 2 4 10" xfId="10227"/>
    <cellStyle name="计算 2 4 11" xfId="10228"/>
    <cellStyle name="计算 2 4 12" xfId="10229"/>
    <cellStyle name="计算 2 4 13" xfId="10230"/>
    <cellStyle name="计算 2 4 14" xfId="10231"/>
    <cellStyle name="计算 2 4 15" xfId="10232"/>
    <cellStyle name="计算 7 9" xfId="10233"/>
    <cellStyle name="计算 2 4 2" xfId="10234"/>
    <cellStyle name="计算 2 4 2 2" xfId="10235"/>
    <cellStyle name="计算 2 4 2 3" xfId="10236"/>
    <cellStyle name="计算 2 4 2 4" xfId="10237"/>
    <cellStyle name="计算 2 4 2 5" xfId="10238"/>
    <cellStyle name="计算 2 4 3" xfId="10239"/>
    <cellStyle name="计算 2 4 3 10" xfId="10240"/>
    <cellStyle name="计算 2 4 3 11" xfId="10241"/>
    <cellStyle name="计算 2 4 3 12" xfId="10242"/>
    <cellStyle name="计算 2 4 3 13" xfId="10243"/>
    <cellStyle name="警告文本 3 2 4 7" xfId="10244"/>
    <cellStyle name="计算 2 4 3 2" xfId="10245"/>
    <cellStyle name="警告文本 3 2 4 8" xfId="10246"/>
    <cellStyle name="计算 2 4 3 3" xfId="10247"/>
    <cellStyle name="警告文本 3 2 4 9" xfId="10248"/>
    <cellStyle name="计算 2 4 3 4" xfId="10249"/>
    <cellStyle name="计算 2 4 3 5" xfId="10250"/>
    <cellStyle name="计算 2 4 3 6" xfId="10251"/>
    <cellStyle name="计算 2 4 3 7" xfId="10252"/>
    <cellStyle name="计算 2 4 3 8" xfId="10253"/>
    <cellStyle name="计算 2 4 3 9" xfId="10254"/>
    <cellStyle name="计算 2 4 4" xfId="10255"/>
    <cellStyle name="适中 4 2 2" xfId="10256"/>
    <cellStyle name="计算 2 4 5" xfId="10257"/>
    <cellStyle name="适中 4 2 3" xfId="10258"/>
    <cellStyle name="计算 2 4 6" xfId="10259"/>
    <cellStyle name="适中 4 2 4" xfId="10260"/>
    <cellStyle name="计算 2 4 7" xfId="10261"/>
    <cellStyle name="适中 4 2 5" xfId="10262"/>
    <cellStyle name="计算 2 4 8" xfId="10263"/>
    <cellStyle name="适中 4 2 6" xfId="10264"/>
    <cellStyle name="计算 2 4 9" xfId="10265"/>
    <cellStyle name="计算 2 4_2016-2018年财政规划附表(2)" xfId="10266"/>
    <cellStyle name="计算 2 5" xfId="10267"/>
    <cellStyle name="计算 8 9" xfId="10268"/>
    <cellStyle name="计算 2 5 2" xfId="10269"/>
    <cellStyle name="适中 2 4 10" xfId="10270"/>
    <cellStyle name="计算 2 5 3" xfId="10271"/>
    <cellStyle name="适中 2 4 11" xfId="10272"/>
    <cellStyle name="计算 2 5 4" xfId="10273"/>
    <cellStyle name="适中 4 3 2" xfId="10274"/>
    <cellStyle name="适中 2 4 12" xfId="10275"/>
    <cellStyle name="计算 2 5 5" xfId="10276"/>
    <cellStyle name="计算 2 6" xfId="10277"/>
    <cellStyle name="计算 2 6 10" xfId="10278"/>
    <cellStyle name="计算 2 6 11" xfId="10279"/>
    <cellStyle name="计算 2 6 12" xfId="10280"/>
    <cellStyle name="计算 2 6 13" xfId="10281"/>
    <cellStyle name="计算 2 6 2" xfId="10282"/>
    <cellStyle name="计算 2 6 3" xfId="10283"/>
    <cellStyle name="计算 2 6 4" xfId="10284"/>
    <cellStyle name="适中 4 4 2" xfId="10285"/>
    <cellStyle name="计算 2 6 5" xfId="10286"/>
    <cellStyle name="适中 4 4 3" xfId="10287"/>
    <cellStyle name="计算 2 6 6" xfId="10288"/>
    <cellStyle name="适中 4 4 4" xfId="10289"/>
    <cellStyle name="计算 2 6 7" xfId="10290"/>
    <cellStyle name="适中 4 4 5" xfId="10291"/>
    <cellStyle name="计算 2 6 8" xfId="10292"/>
    <cellStyle name="适中 4 4 6" xfId="10293"/>
    <cellStyle name="计算 2 6 9" xfId="10294"/>
    <cellStyle name="计算 2 7" xfId="10295"/>
    <cellStyle name="计算 2 8" xfId="10296"/>
    <cellStyle name="计算 2_2015.1.3县级预算表" xfId="10297"/>
    <cellStyle name="计算 3" xfId="10298"/>
    <cellStyle name="计算 3 14" xfId="10299"/>
    <cellStyle name="计算 3 15" xfId="10300"/>
    <cellStyle name="计算 3 16" xfId="10301"/>
    <cellStyle name="计算 3 17" xfId="10302"/>
    <cellStyle name="计算 3 18" xfId="10303"/>
    <cellStyle name="计算 3 2" xfId="10304"/>
    <cellStyle name="计算 3 2 10" xfId="10305"/>
    <cellStyle name="计算 3 2 11" xfId="10306"/>
    <cellStyle name="计算 3 2 12" xfId="10307"/>
    <cellStyle name="计算 3 2 13" xfId="10308"/>
    <cellStyle name="计算 3 2 14" xfId="10309"/>
    <cellStyle name="计算 3 2 15" xfId="10310"/>
    <cellStyle name="计算 3 2 16" xfId="10311"/>
    <cellStyle name="输出 5 3 12" xfId="10312"/>
    <cellStyle name="计算 3 2 2 10" xfId="10313"/>
    <cellStyle name="输出 5 3 13" xfId="10314"/>
    <cellStyle name="计算 3 2 2 11" xfId="10315"/>
    <cellStyle name="输出 5 3 14" xfId="10316"/>
    <cellStyle name="计算 3 2 2 12" xfId="10317"/>
    <cellStyle name="输出 5 3 15" xfId="10318"/>
    <cellStyle name="计算 3 2 2 13" xfId="10319"/>
    <cellStyle name="计算 3 2 2 14" xfId="10320"/>
    <cellStyle name="计算 3 2 2 15" xfId="10321"/>
    <cellStyle name="计算 3 2 2 2" xfId="10322"/>
    <cellStyle name="计算 3 2 2 3" xfId="10323"/>
    <cellStyle name="计算 3 2 2 3 10" xfId="10324"/>
    <cellStyle name="计算 3 2 2 3 11" xfId="10325"/>
    <cellStyle name="计算 3 2 2 3 12" xfId="10326"/>
    <cellStyle name="计算 3 2 2 3 13" xfId="10327"/>
    <cellStyle name="计算 3 2 2 3 2" xfId="10328"/>
    <cellStyle name="计算 3 2 2 4" xfId="10329"/>
    <cellStyle name="计算 3 2 2 5" xfId="10330"/>
    <cellStyle name="计算 3 2 2 6" xfId="10331"/>
    <cellStyle name="计算 3 2 2 7" xfId="10332"/>
    <cellStyle name="计算 3 2 2 8" xfId="10333"/>
    <cellStyle name="计算 3 2 2 9" xfId="10334"/>
    <cellStyle name="计算 3 2 3 2" xfId="10335"/>
    <cellStyle name="计算 3 2 3 3" xfId="10336"/>
    <cellStyle name="计算 3 2 3 4" xfId="10337"/>
    <cellStyle name="计算 3 2 3 5" xfId="10338"/>
    <cellStyle name="输出 5 5 12" xfId="10339"/>
    <cellStyle name="计算 3 2 4 10" xfId="10340"/>
    <cellStyle name="输出 5 5 13" xfId="10341"/>
    <cellStyle name="计算 3 2 4 11" xfId="10342"/>
    <cellStyle name="计算 3 2 4 12" xfId="10343"/>
    <cellStyle name="计算 3 2 4 13" xfId="10344"/>
    <cellStyle name="计算 3 2 4 2" xfId="10345"/>
    <cellStyle name="计算 3 2 4 3" xfId="10346"/>
    <cellStyle name="计算 3 2 6" xfId="10347"/>
    <cellStyle name="计算 3 2 7" xfId="10348"/>
    <cellStyle name="计算 3 2 8" xfId="10349"/>
    <cellStyle name="计算 3 2 9" xfId="10350"/>
    <cellStyle name="输入 3 2 2 2 4" xfId="10351"/>
    <cellStyle name="计算 3 2_2015.1.3县级预算表" xfId="10352"/>
    <cellStyle name="计算 3 3" xfId="10353"/>
    <cellStyle name="计算 3 3 10" xfId="10354"/>
    <cellStyle name="计算 3 3 11" xfId="10355"/>
    <cellStyle name="计算 3 3 12" xfId="10356"/>
    <cellStyle name="计算 3 3 2 2" xfId="10357"/>
    <cellStyle name="计算 3 3 2 3" xfId="10358"/>
    <cellStyle name="计算 3 3 2 4" xfId="10359"/>
    <cellStyle name="计算 3 3 2 5" xfId="10360"/>
    <cellStyle name="计算 3 3 3 2" xfId="10361"/>
    <cellStyle name="计算 3 3 3 3" xfId="10362"/>
    <cellStyle name="计算 3 3 3 4" xfId="10363"/>
    <cellStyle name="计算 3 3 3 5" xfId="10364"/>
    <cellStyle name="计算 3 3 3 6" xfId="10365"/>
    <cellStyle name="计算 3 3 3 7" xfId="10366"/>
    <cellStyle name="计算 3 3 3 8" xfId="10367"/>
    <cellStyle name="计算 3 3 3 9" xfId="10368"/>
    <cellStyle name="计算 3 3 6" xfId="10369"/>
    <cellStyle name="计算 3 3 7" xfId="10370"/>
    <cellStyle name="计算 3 3 8" xfId="10371"/>
    <cellStyle name="计算 3 3 9" xfId="10372"/>
    <cellStyle name="计算 3 3_2016-2018年财政规划附表(2)" xfId="10373"/>
    <cellStyle name="警告文本 4 2 16" xfId="10374"/>
    <cellStyle name="解释性文本 5 3 9" xfId="10375"/>
    <cellStyle name="计算 3 4 10" xfId="10376"/>
    <cellStyle name="计算 3 4 11" xfId="10377"/>
    <cellStyle name="计算 3 4 12" xfId="10378"/>
    <cellStyle name="计算 3 4 13" xfId="10379"/>
    <cellStyle name="计算 3 4 2" xfId="10380"/>
    <cellStyle name="计算 3 4 2 2" xfId="10381"/>
    <cellStyle name="计算 3 4 2 3" xfId="10382"/>
    <cellStyle name="计算 3 4 2 4" xfId="10383"/>
    <cellStyle name="计算 3 4 2 5" xfId="10384"/>
    <cellStyle name="计算 3 4 3" xfId="10385"/>
    <cellStyle name="计算 3 4 3 13" xfId="10386"/>
    <cellStyle name="警告文本 4 2 4 7" xfId="10387"/>
    <cellStyle name="计算 3 4 3 2" xfId="10388"/>
    <cellStyle name="警告文本 4 2 4 8" xfId="10389"/>
    <cellStyle name="计算 3 4 3 3" xfId="10390"/>
    <cellStyle name="警告文本 4 2 4 9" xfId="10391"/>
    <cellStyle name="计算 3 4 3 4" xfId="10392"/>
    <cellStyle name="计算 3 4 3 5" xfId="10393"/>
    <cellStyle name="计算 3 4 3 6" xfId="10394"/>
    <cellStyle name="计算 3 4 3 7" xfId="10395"/>
    <cellStyle name="计算 3 4 3 8" xfId="10396"/>
    <cellStyle name="计算 3 4 3 9" xfId="10397"/>
    <cellStyle name="计算 3 4 4" xfId="10398"/>
    <cellStyle name="适中 5 2 2" xfId="10399"/>
    <cellStyle name="计算 3 4 5" xfId="10400"/>
    <cellStyle name="适中 5 2 3" xfId="10401"/>
    <cellStyle name="计算 3 4 6" xfId="10402"/>
    <cellStyle name="适中 5 2 4" xfId="10403"/>
    <cellStyle name="计算 3 4 7" xfId="10404"/>
    <cellStyle name="适中 5 2 5" xfId="10405"/>
    <cellStyle name="计算 3 4 8" xfId="10406"/>
    <cellStyle name="适中 5 2 6" xfId="10407"/>
    <cellStyle name="计算 3 4 9" xfId="10408"/>
    <cellStyle name="计算 3 4_2016-2018年财政规划附表(2)" xfId="10409"/>
    <cellStyle name="计算 3 6 10" xfId="10410"/>
    <cellStyle name="计算 3 6 11" xfId="10411"/>
    <cellStyle name="解释性文本 2 2 10" xfId="10412"/>
    <cellStyle name="计算 3 6 12" xfId="10413"/>
    <cellStyle name="解释性文本 2 2 11" xfId="10414"/>
    <cellStyle name="计算 3 6 13" xfId="10415"/>
    <cellStyle name="计算 3 6 2" xfId="10416"/>
    <cellStyle name="计算 3 6 3" xfId="10417"/>
    <cellStyle name="输入 10" xfId="10418"/>
    <cellStyle name="计算 3 6 4" xfId="10419"/>
    <cellStyle name="输入 11" xfId="10420"/>
    <cellStyle name="适中 5 4 2" xfId="10421"/>
    <cellStyle name="计算 3 6 5" xfId="10422"/>
    <cellStyle name="输入 12" xfId="10423"/>
    <cellStyle name="适中 5 4 3" xfId="10424"/>
    <cellStyle name="计算 3 6 6" xfId="10425"/>
    <cellStyle name="适中 5 4 4" xfId="10426"/>
    <cellStyle name="计算 3 6 7" xfId="10427"/>
    <cellStyle name="适中 5 4 5" xfId="10428"/>
    <cellStyle name="计算 3 6 8" xfId="10429"/>
    <cellStyle name="计算 3 6 9" xfId="10430"/>
    <cellStyle name="计算 3 8" xfId="10431"/>
    <cellStyle name="计算 3 9" xfId="10432"/>
    <cellStyle name="计算 3_2015.1.3县级预算表" xfId="10433"/>
    <cellStyle name="计算 4" xfId="10434"/>
    <cellStyle name="计算 4 10" xfId="10435"/>
    <cellStyle name="计算 4 11" xfId="10436"/>
    <cellStyle name="计算 4 12" xfId="10437"/>
    <cellStyle name="计算 4 13" xfId="10438"/>
    <cellStyle name="计算 4 14" xfId="10439"/>
    <cellStyle name="计算 4 15" xfId="10440"/>
    <cellStyle name="计算 4 16" xfId="10441"/>
    <cellStyle name="计算 4 17" xfId="10442"/>
    <cellStyle name="计算 4 18" xfId="10443"/>
    <cellStyle name="计算 4 2" xfId="10444"/>
    <cellStyle name="计算 4 2 10" xfId="10445"/>
    <cellStyle name="计算 4 2 11" xfId="10446"/>
    <cellStyle name="计算 4 2 12" xfId="10447"/>
    <cellStyle name="计算 4 2 13" xfId="10448"/>
    <cellStyle name="计算 4 2 14" xfId="10449"/>
    <cellStyle name="计算 4 2 15" xfId="10450"/>
    <cellStyle name="计算 4 2 16" xfId="10451"/>
    <cellStyle name="计算 4 2 2 11" xfId="10452"/>
    <cellStyle name="计算 4 2 2 12" xfId="10453"/>
    <cellStyle name="计算 4 2 2 13" xfId="10454"/>
    <cellStyle name="计算 4 2 2 14" xfId="10455"/>
    <cellStyle name="计算 4 2 2 15" xfId="10456"/>
    <cellStyle name="计算 4 2 2 2" xfId="10457"/>
    <cellStyle name="计算 4 2 2 2 2" xfId="10458"/>
    <cellStyle name="计算 4 2 2 2 3" xfId="10459"/>
    <cellStyle name="计算 4 2 2 2 4" xfId="10460"/>
    <cellStyle name="计算 4 2 2 3 10" xfId="10461"/>
    <cellStyle name="计算 4 2 2 3 11" xfId="10462"/>
    <cellStyle name="计算 4 2 2 3 12" xfId="10463"/>
    <cellStyle name="计算 4 2 2 3 13" xfId="10464"/>
    <cellStyle name="计算 4 2 2 3 2" xfId="10465"/>
    <cellStyle name="计算 4 2 2 3 3" xfId="10466"/>
    <cellStyle name="计算 4 2 2 3 4" xfId="10467"/>
    <cellStyle name="计算 4 2 2 3 5" xfId="10468"/>
    <cellStyle name="计算 4 2 2 3 6" xfId="10469"/>
    <cellStyle name="计算 4 2 2 3 7" xfId="10470"/>
    <cellStyle name="计算 4 2 2 3 9" xfId="10471"/>
    <cellStyle name="计算 4 2 2 7" xfId="10472"/>
    <cellStyle name="计算 4 2 2 8" xfId="10473"/>
    <cellStyle name="计算 4 2 2 9" xfId="10474"/>
    <cellStyle name="计算 4 2 2_2016-2018年财政规划附表(2)" xfId="10475"/>
    <cellStyle name="计算 4 2 3 2" xfId="10476"/>
    <cellStyle name="计算 4 2 4 12" xfId="10477"/>
    <cellStyle name="计算 4 2 4 13" xfId="10478"/>
    <cellStyle name="计算 4 2 4 2" xfId="10479"/>
    <cellStyle name="计算 4 2 4 3" xfId="10480"/>
    <cellStyle name="计算 4 2 4 4" xfId="10481"/>
    <cellStyle name="计算 4 2 4 5" xfId="10482"/>
    <cellStyle name="计算 4 2 4 6" xfId="10483"/>
    <cellStyle name="计算 4 2 4 7" xfId="10484"/>
    <cellStyle name="计算 4 2 4 8" xfId="10485"/>
    <cellStyle name="计算 4 2 4 9" xfId="10486"/>
    <cellStyle name="注释 2 2 4 11" xfId="10487"/>
    <cellStyle name="计算 4 2 6" xfId="10488"/>
    <cellStyle name="注释 2 2 4 12" xfId="10489"/>
    <cellStyle name="计算 4 2 7" xfId="10490"/>
    <cellStyle name="注释 2 2 4 13" xfId="10491"/>
    <cellStyle name="计算 4 2 8" xfId="10492"/>
    <cellStyle name="计算 4 2 9" xfId="10493"/>
    <cellStyle name="计算 4 2_2015.1.3县级预算表" xfId="10494"/>
    <cellStyle name="计算 4 3" xfId="10495"/>
    <cellStyle name="计算 4 3 11" xfId="10496"/>
    <cellStyle name="计算 4 3 12" xfId="10497"/>
    <cellStyle name="计算 4 3 13" xfId="10498"/>
    <cellStyle name="计算 4 3 14" xfId="10499"/>
    <cellStyle name="计算 4 3 15" xfId="10500"/>
    <cellStyle name="计算 4 3 2" xfId="10501"/>
    <cellStyle name="计算 4 3 2 2" xfId="10502"/>
    <cellStyle name="计算 4 3 3" xfId="10503"/>
    <cellStyle name="输入 3 2 4 6" xfId="10504"/>
    <cellStyle name="输出 6 2 2" xfId="10505"/>
    <cellStyle name="计算 4 3 3 10" xfId="10506"/>
    <cellStyle name="输入 3 2 4 7" xfId="10507"/>
    <cellStyle name="输出 6 2 3" xfId="10508"/>
    <cellStyle name="计算 4 3 3 11" xfId="10509"/>
    <cellStyle name="输入 3 2 4 8" xfId="10510"/>
    <cellStyle name="输出 6 2 4" xfId="10511"/>
    <cellStyle name="计算 4 3 3 12" xfId="10512"/>
    <cellStyle name="输入 3 2 4 9" xfId="10513"/>
    <cellStyle name="输出 6 2 5" xfId="10514"/>
    <cellStyle name="计算 4 3 3 13" xfId="10515"/>
    <cellStyle name="计算 4 3 3 2" xfId="10516"/>
    <cellStyle name="计算 4 3 4" xfId="10517"/>
    <cellStyle name="计算 4 3 5" xfId="10518"/>
    <cellStyle name="计算 4 3 6" xfId="10519"/>
    <cellStyle name="计算 4 3 7" xfId="10520"/>
    <cellStyle name="计算 4 3 8" xfId="10521"/>
    <cellStyle name="计算 4 3 9" xfId="10522"/>
    <cellStyle name="计算 4 3_2016-2018年财政规划附表(2)" xfId="10523"/>
    <cellStyle name="计算 4 4" xfId="10524"/>
    <cellStyle name="计算 4 4 10" xfId="10525"/>
    <cellStyle name="计算 4 4 11" xfId="10526"/>
    <cellStyle name="计算 4 4 12" xfId="10527"/>
    <cellStyle name="警告文本 5 2 3 7" xfId="10528"/>
    <cellStyle name="计算 4 4 2 2" xfId="10529"/>
    <cellStyle name="警告文本 5 2 3 8" xfId="10530"/>
    <cellStyle name="计算 4 4 2 3" xfId="10531"/>
    <cellStyle name="警告文本 5 2 3 9" xfId="10532"/>
    <cellStyle name="计算 4 4 2 4" xfId="10533"/>
    <cellStyle name="计算 4 4 2 5" xfId="10534"/>
    <cellStyle name="计算 4 4 3 12" xfId="10535"/>
    <cellStyle name="计算 4 4 3 13" xfId="10536"/>
    <cellStyle name="计算 4 4 3 2" xfId="10537"/>
    <cellStyle name="计算 4 4 3 3" xfId="10538"/>
    <cellStyle name="计算 4 4 3 4" xfId="10539"/>
    <cellStyle name="计算 4 4 3 5" xfId="10540"/>
    <cellStyle name="计算 4 4 3 6" xfId="10541"/>
    <cellStyle name="计算 4 4 3 7" xfId="10542"/>
    <cellStyle name="计算 4 4 3 8" xfId="10543"/>
    <cellStyle name="计算 4 4 3 9" xfId="10544"/>
    <cellStyle name="适中 6 2 3" xfId="10545"/>
    <cellStyle name="计算 4 4 6" xfId="10546"/>
    <cellStyle name="适中 6 2 4" xfId="10547"/>
    <cellStyle name="计算 4 4 7" xfId="10548"/>
    <cellStyle name="适中 6 2 5" xfId="10549"/>
    <cellStyle name="计算 4 4 8" xfId="10550"/>
    <cellStyle name="计算 4 4 9" xfId="10551"/>
    <cellStyle name="计算 4 5" xfId="10552"/>
    <cellStyle name="计算 4 6" xfId="10553"/>
    <cellStyle name="警告文本 2 3 7" xfId="10554"/>
    <cellStyle name="计算 4 6 10" xfId="10555"/>
    <cellStyle name="警告文本 2 3 8" xfId="10556"/>
    <cellStyle name="计算 4 6 11" xfId="10557"/>
    <cellStyle name="警告文本 2 3 9" xfId="10558"/>
    <cellStyle name="解释性文本 3 2 10" xfId="10559"/>
    <cellStyle name="计算 4 6 12" xfId="10560"/>
    <cellStyle name="解释性文本 3 2 2 2 2" xfId="10561"/>
    <cellStyle name="解释性文本 3 2 11" xfId="10562"/>
    <cellStyle name="计算 4 6 13" xfId="10563"/>
    <cellStyle name="计算 4 6 2" xfId="10564"/>
    <cellStyle name="计算 4 6 3" xfId="10565"/>
    <cellStyle name="计算 4 6 4" xfId="10566"/>
    <cellStyle name="计算 4 6 5" xfId="10567"/>
    <cellStyle name="计算 4 6 6" xfId="10568"/>
    <cellStyle name="计算 4 6 7" xfId="10569"/>
    <cellStyle name="计算 4 6 8" xfId="10570"/>
    <cellStyle name="计算 4 6 9" xfId="10571"/>
    <cellStyle name="计算 4 7" xfId="10572"/>
    <cellStyle name="计算 4 8" xfId="10573"/>
    <cellStyle name="计算 4 9" xfId="10574"/>
    <cellStyle name="计算 4_2015.1.3县级预算表" xfId="10575"/>
    <cellStyle name="计算 5" xfId="10576"/>
    <cellStyle name="计算 5 16" xfId="10577"/>
    <cellStyle name="计算 5 17" xfId="10578"/>
    <cellStyle name="解释性文本 2 2 2 3 8" xfId="10579"/>
    <cellStyle name="计算 5 2 10" xfId="10580"/>
    <cellStyle name="解释性文本 2 2 2 3 9" xfId="10581"/>
    <cellStyle name="计算 5 2 11" xfId="10582"/>
    <cellStyle name="计算 5 2 12" xfId="10583"/>
    <cellStyle name="计算 5 2 13" xfId="10584"/>
    <cellStyle name="计算 5 2 14" xfId="10585"/>
    <cellStyle name="计算 5 2 15" xfId="10586"/>
    <cellStyle name="计算 5 2 2 2" xfId="10587"/>
    <cellStyle name="计算 5 2 3 10" xfId="10588"/>
    <cellStyle name="计算 5 2 3 11" xfId="10589"/>
    <cellStyle name="计算 5 2 3 12" xfId="10590"/>
    <cellStyle name="计算 5 2 3 13" xfId="10591"/>
    <cellStyle name="计算 5 2 3 2" xfId="10592"/>
    <cellStyle name="输出 3 2 4 12" xfId="10593"/>
    <cellStyle name="计算 5 2 6" xfId="10594"/>
    <cellStyle name="输出 3 2 4 13" xfId="10595"/>
    <cellStyle name="计算 5 2 7" xfId="10596"/>
    <cellStyle name="计算 5 2 8" xfId="10597"/>
    <cellStyle name="计算 5 2 9" xfId="10598"/>
    <cellStyle name="计算 5 3 10" xfId="10599"/>
    <cellStyle name="计算 5 3 11" xfId="10600"/>
    <cellStyle name="计算 5 3 12" xfId="10601"/>
    <cellStyle name="计算 5 3 13" xfId="10602"/>
    <cellStyle name="计算 5 3 14" xfId="10603"/>
    <cellStyle name="计算 5 3 15" xfId="10604"/>
    <cellStyle name="计算 5 3 2" xfId="10605"/>
    <cellStyle name="计算 5 3 2 2" xfId="10606"/>
    <cellStyle name="计算 5 3 3" xfId="10607"/>
    <cellStyle name="计算 5 3 3 10" xfId="10608"/>
    <cellStyle name="计算 5 3 3 11" xfId="10609"/>
    <cellStyle name="计算 5 3 3 12" xfId="10610"/>
    <cellStyle name="警告文本 6_2016-2018年财政规划附表(2)" xfId="10611"/>
    <cellStyle name="计算 5 3 3 13" xfId="10612"/>
    <cellStyle name="计算 5 3 3 2" xfId="10613"/>
    <cellStyle name="计算 5 3 4" xfId="10614"/>
    <cellStyle name="计算 5 3 5" xfId="10615"/>
    <cellStyle name="计算 5 3 6" xfId="10616"/>
    <cellStyle name="计算 5 3 7" xfId="10617"/>
    <cellStyle name="计算 5 3 8" xfId="10618"/>
    <cellStyle name="计算 5 3 9" xfId="10619"/>
    <cellStyle name="计算 5 3_2016-2018年财政规划附表(2)" xfId="10620"/>
    <cellStyle name="计算 5 4 2" xfId="10621"/>
    <cellStyle name="计算 5 4 3" xfId="10622"/>
    <cellStyle name="计算 5 4 4" xfId="10623"/>
    <cellStyle name="适中 7 2 2" xfId="10624"/>
    <cellStyle name="计算 5 4 5" xfId="10625"/>
    <cellStyle name="计算 5 5" xfId="10626"/>
    <cellStyle name="计算 5 5 11" xfId="10627"/>
    <cellStyle name="计算 5 5 12" xfId="10628"/>
    <cellStyle name="计算 5 5 13" xfId="10629"/>
    <cellStyle name="计算 5 5 2" xfId="10630"/>
    <cellStyle name="计算 5 5 3" xfId="10631"/>
    <cellStyle name="计算 5 5 4" xfId="10632"/>
    <cellStyle name="适中 7 3 2" xfId="10633"/>
    <cellStyle name="计算 5 5 5" xfId="10634"/>
    <cellStyle name="计算 5 6" xfId="10635"/>
    <cellStyle name="计算 5 7" xfId="10636"/>
    <cellStyle name="计算 5 8" xfId="10637"/>
    <cellStyle name="计算 5_2015.1.3县级预算表" xfId="10638"/>
    <cellStyle name="适中 2 10" xfId="10639"/>
    <cellStyle name="计算 6" xfId="10640"/>
    <cellStyle name="计算 6 15" xfId="10641"/>
    <cellStyle name="计算 6 2" xfId="10642"/>
    <cellStyle name="计算 6 3" xfId="10643"/>
    <cellStyle name="计算 6 3 10" xfId="10644"/>
    <cellStyle name="计算 6 3 11" xfId="10645"/>
    <cellStyle name="计算 6 3 2" xfId="10646"/>
    <cellStyle name="计算 6 3 3" xfId="10647"/>
    <cellStyle name="计算 6 3 4" xfId="10648"/>
    <cellStyle name="计算 6 3 5" xfId="10649"/>
    <cellStyle name="计算 6 3 6" xfId="10650"/>
    <cellStyle name="计算 6 3 7" xfId="10651"/>
    <cellStyle name="计算 6 3 8" xfId="10652"/>
    <cellStyle name="计算 6 3 9" xfId="10653"/>
    <cellStyle name="计算 6 4" xfId="10654"/>
    <cellStyle name="计算 6 5" xfId="10655"/>
    <cellStyle name="计算 6 6" xfId="10656"/>
    <cellStyle name="计算 6 7" xfId="10657"/>
    <cellStyle name="计算 6 8" xfId="10658"/>
    <cellStyle name="计算 6_2016-2018年财政规划附表(2)" xfId="10659"/>
    <cellStyle name="计算 7 10" xfId="10660"/>
    <cellStyle name="计算 7 11" xfId="10661"/>
    <cellStyle name="计算 7 12" xfId="10662"/>
    <cellStyle name="计算 7 13" xfId="10663"/>
    <cellStyle name="计算 7 14" xfId="10664"/>
    <cellStyle name="计算 7 15" xfId="10665"/>
    <cellStyle name="计算 7 2" xfId="10666"/>
    <cellStyle name="计算 7 2 2" xfId="10667"/>
    <cellStyle name="计算 7 2 3" xfId="10668"/>
    <cellStyle name="计算 7 2 4" xfId="10669"/>
    <cellStyle name="计算 7 2 5" xfId="10670"/>
    <cellStyle name="计算 7 3" xfId="10671"/>
    <cellStyle name="计算 7 3 10" xfId="10672"/>
    <cellStyle name="计算 7 3 11" xfId="10673"/>
    <cellStyle name="计算 7 3 12" xfId="10674"/>
    <cellStyle name="计算 7 3 2" xfId="10675"/>
    <cellStyle name="计算 7 3 3" xfId="10676"/>
    <cellStyle name="计算 7 3 4" xfId="10677"/>
    <cellStyle name="计算 7 3 5" xfId="10678"/>
    <cellStyle name="计算 7 3 6" xfId="10679"/>
    <cellStyle name="计算 7 3 7" xfId="10680"/>
    <cellStyle name="计算 7 3 8" xfId="10681"/>
    <cellStyle name="计算 7 3 9" xfId="10682"/>
    <cellStyle name="计算 7 4" xfId="10683"/>
    <cellStyle name="计算 7 5" xfId="10684"/>
    <cellStyle name="计算 7 6" xfId="10685"/>
    <cellStyle name="计算 7 7" xfId="10686"/>
    <cellStyle name="计算 7 8" xfId="10687"/>
    <cellStyle name="计算 7_2016-2018年财政规划附表(2)" xfId="10688"/>
    <cellStyle name="计算 8 2" xfId="10689"/>
    <cellStyle name="计算 8 3" xfId="10690"/>
    <cellStyle name="计算 8 4" xfId="10691"/>
    <cellStyle name="计算 8 5" xfId="10692"/>
    <cellStyle name="计算 8 6" xfId="10693"/>
    <cellStyle name="计算 8 7" xfId="10694"/>
    <cellStyle name="计算 8 8" xfId="10695"/>
    <cellStyle name="注释 5 5 7" xfId="10696"/>
    <cellStyle name="链接单元格 3 4 3 11" xfId="10697"/>
    <cellStyle name="检查单元格 11" xfId="10698"/>
    <cellStyle name="注释 5 5 8" xfId="10699"/>
    <cellStyle name="链接单元格 3 4 3 12" xfId="10700"/>
    <cellStyle name="检查单元格 12" xfId="10701"/>
    <cellStyle name="链接单元格 3 4 3 2" xfId="10702"/>
    <cellStyle name="检查单元格 2" xfId="10703"/>
    <cellStyle name="检查单元格 2 10" xfId="10704"/>
    <cellStyle name="检查单元格 2 11" xfId="10705"/>
    <cellStyle name="检查单元格 2 12" xfId="10706"/>
    <cellStyle name="检查单元格 2 13" xfId="10707"/>
    <cellStyle name="检查单元格 2 14" xfId="10708"/>
    <cellStyle name="检查单元格 2 15" xfId="10709"/>
    <cellStyle name="检查单元格 2 16" xfId="10710"/>
    <cellStyle name="检查单元格 2 17" xfId="10711"/>
    <cellStyle name="检查单元格 2 18" xfId="10712"/>
    <cellStyle name="检查单元格 2 2 10" xfId="10713"/>
    <cellStyle name="检查单元格 2 2 11" xfId="10714"/>
    <cellStyle name="检查单元格 2 2 12" xfId="10715"/>
    <cellStyle name="检查单元格 2 2 13" xfId="10716"/>
    <cellStyle name="检查单元格 2 2 14" xfId="10717"/>
    <cellStyle name="检查单元格 2 2 15" xfId="10718"/>
    <cellStyle name="检查单元格 2 2 16" xfId="10719"/>
    <cellStyle name="检查单元格 2 2 2" xfId="10720"/>
    <cellStyle name="检查单元格 2 2 2 10" xfId="10721"/>
    <cellStyle name="检查单元格 2 2 2 11" xfId="10722"/>
    <cellStyle name="检查单元格 2 2 2 12" xfId="10723"/>
    <cellStyle name="检查单元格 2 2 2 13" xfId="10724"/>
    <cellStyle name="检查单元格 2 2 2 14" xfId="10725"/>
    <cellStyle name="检查单元格 2 2 2 15" xfId="10726"/>
    <cellStyle name="注释 2 4 14" xfId="10727"/>
    <cellStyle name="检查单元格 2 2 2 2" xfId="10728"/>
    <cellStyle name="注释 2 4 15" xfId="10729"/>
    <cellStyle name="检查单元格 2 2 2 3" xfId="10730"/>
    <cellStyle name="检查单元格 2 2 2 3 10" xfId="10731"/>
    <cellStyle name="检查单元格 2 2 2 3 11" xfId="10732"/>
    <cellStyle name="检查单元格 2 2 2 3 12" xfId="10733"/>
    <cellStyle name="检查单元格 2 2 2 3 13" xfId="10734"/>
    <cellStyle name="检查单元格 2 2 2 3 2" xfId="10735"/>
    <cellStyle name="检查单元格 2 2 2 3 3" xfId="10736"/>
    <cellStyle name="检查单元格 2 2 2 3 4" xfId="10737"/>
    <cellStyle name="检查单元格 2 2 2 3 5" xfId="10738"/>
    <cellStyle name="检查单元格 2 2 2 3 6" xfId="10739"/>
    <cellStyle name="检查单元格 2 2 2 3 7" xfId="10740"/>
    <cellStyle name="检查单元格 2 2 2 4" xfId="10741"/>
    <cellStyle name="检查单元格 2 2 2 5" xfId="10742"/>
    <cellStyle name="检查单元格 2 2 2 6" xfId="10743"/>
    <cellStyle name="检查单元格 2 2 2 7" xfId="10744"/>
    <cellStyle name="检查单元格 2 2 2 8" xfId="10745"/>
    <cellStyle name="检查单元格 2 2 2 9" xfId="10746"/>
    <cellStyle name="检查单元格 2 2 2_2016-2018年财政规划附表(2)" xfId="10747"/>
    <cellStyle name="检查单元格 2 4 10" xfId="10748"/>
    <cellStyle name="检查单元格 2 2 3" xfId="10749"/>
    <cellStyle name="检查单元格 2 2 3 2" xfId="10750"/>
    <cellStyle name="检查单元格 2 2 3 3" xfId="10751"/>
    <cellStyle name="检查单元格 2 2 3 4" xfId="10752"/>
    <cellStyle name="检查单元格 2 2 3 5" xfId="10753"/>
    <cellStyle name="检查单元格 2 4 11" xfId="10754"/>
    <cellStyle name="检查单元格 2 2 4" xfId="10755"/>
    <cellStyle name="检查单元格 2 2 4 10" xfId="10756"/>
    <cellStyle name="检查单元格 2 2 4 11" xfId="10757"/>
    <cellStyle name="检查单元格 2 2 4 12" xfId="10758"/>
    <cellStyle name="检查单元格 2 2 4 13" xfId="10759"/>
    <cellStyle name="检查单元格 2 2 4 2" xfId="10760"/>
    <cellStyle name="检查单元格 2 2 4 3" xfId="10761"/>
    <cellStyle name="检查单元格 2 2 4 4" xfId="10762"/>
    <cellStyle name="检查单元格 2 2 4 5" xfId="10763"/>
    <cellStyle name="检查单元格 2 2 4 6" xfId="10764"/>
    <cellStyle name="检查单元格 2 2 4 7" xfId="10765"/>
    <cellStyle name="检查单元格 2 2 4 9" xfId="10766"/>
    <cellStyle name="检查单元格 2 4 12" xfId="10767"/>
    <cellStyle name="检查单元格 2 2 5" xfId="10768"/>
    <cellStyle name="检查单元格 2 4 13" xfId="10769"/>
    <cellStyle name="检查单元格 2 2 6" xfId="10770"/>
    <cellStyle name="检查单元格 2 4 14" xfId="10771"/>
    <cellStyle name="检查单元格 2 2 7" xfId="10772"/>
    <cellStyle name="检查单元格 2 4 15" xfId="10773"/>
    <cellStyle name="检查单元格 2 2 8" xfId="10774"/>
    <cellStyle name="检查单元格 2 2 9" xfId="10775"/>
    <cellStyle name="检查单元格 2 3 10" xfId="10776"/>
    <cellStyle name="检查单元格 2 3 11" xfId="10777"/>
    <cellStyle name="检查单元格 2 3 12" xfId="10778"/>
    <cellStyle name="检查单元格 2 3 13" xfId="10779"/>
    <cellStyle name="检查单元格 2 3 14" xfId="10780"/>
    <cellStyle name="检查单元格 2 3 15" xfId="10781"/>
    <cellStyle name="检查单元格 2 3 2" xfId="10782"/>
    <cellStyle name="检查单元格 2 3 2 2" xfId="10783"/>
    <cellStyle name="检查单元格 2 3 3" xfId="10784"/>
    <cellStyle name="检查单元格 2 3 3 10" xfId="10785"/>
    <cellStyle name="检查单元格 2 3 3 11" xfId="10786"/>
    <cellStyle name="检查单元格 2 3 3 12" xfId="10787"/>
    <cellStyle name="检查单元格 2 3 3 13" xfId="10788"/>
    <cellStyle name="检查单元格 2 3 3 2" xfId="10789"/>
    <cellStyle name="检查单元格 2 3 3 3" xfId="10790"/>
    <cellStyle name="检查单元格 2 3 3 4" xfId="10791"/>
    <cellStyle name="检查单元格 2 3 3 5" xfId="10792"/>
    <cellStyle name="检查单元格 2 3 3 6" xfId="10793"/>
    <cellStyle name="检查单元格 2 3 3 7" xfId="10794"/>
    <cellStyle name="检查单元格 2 3 3 8" xfId="10795"/>
    <cellStyle name="检查单元格 2 3 3 9" xfId="10796"/>
    <cellStyle name="检查单元格 2 3 4" xfId="10797"/>
    <cellStyle name="检查单元格 2 3 5" xfId="10798"/>
    <cellStyle name="检查单元格 2 3 6" xfId="10799"/>
    <cellStyle name="检查单元格 2 3 7" xfId="10800"/>
    <cellStyle name="检查单元格 2 3 8" xfId="10801"/>
    <cellStyle name="检查单元格 2 3 9" xfId="10802"/>
    <cellStyle name="检查单元格 2 4 2" xfId="10803"/>
    <cellStyle name="检查单元格 2 4 3" xfId="10804"/>
    <cellStyle name="检查单元格 2 4 3 10" xfId="10805"/>
    <cellStyle name="检查单元格 2 4 3 11" xfId="10806"/>
    <cellStyle name="链接单元格 3 3 2 2" xfId="10807"/>
    <cellStyle name="检查单元格 2 4 3 12" xfId="10808"/>
    <cellStyle name="链接单元格 3 3 2 3" xfId="10809"/>
    <cellStyle name="检查单元格 2 4 3 13" xfId="10810"/>
    <cellStyle name="检查单元格 2 4 3 2" xfId="10811"/>
    <cellStyle name="检查单元格 2 4 3 3" xfId="10812"/>
    <cellStyle name="检查单元格 2 4 3 4" xfId="10813"/>
    <cellStyle name="检查单元格 2 4 3 5" xfId="10814"/>
    <cellStyle name="检查单元格 2 4 3 6" xfId="10815"/>
    <cellStyle name="检查单元格 2 4 3 7" xfId="10816"/>
    <cellStyle name="检查单元格 2 4 3 8" xfId="10817"/>
    <cellStyle name="检查单元格 2 4 3 9" xfId="10818"/>
    <cellStyle name="检查单元格 2 4 4" xfId="10819"/>
    <cellStyle name="检查单元格 2 4 5" xfId="10820"/>
    <cellStyle name="检查单元格 2 4 6" xfId="10821"/>
    <cellStyle name="检查单元格 2 4 7" xfId="10822"/>
    <cellStyle name="检查单元格 2 4 8" xfId="10823"/>
    <cellStyle name="检查单元格 2 4 9" xfId="10824"/>
    <cellStyle name="检查单元格 2 4_2016-2018年财政规划附表(2)" xfId="10825"/>
    <cellStyle name="检查单元格 2 5 2" xfId="10826"/>
    <cellStyle name="检查单元格 2 5 3" xfId="10827"/>
    <cellStyle name="检查单元格 2 5 4" xfId="10828"/>
    <cellStyle name="检查单元格 2 5 5" xfId="10829"/>
    <cellStyle name="检查单元格 2 6 6" xfId="10830"/>
    <cellStyle name="检查单元格 2 6 7" xfId="10831"/>
    <cellStyle name="检查单元格 2 6 8" xfId="10832"/>
    <cellStyle name="检查单元格 2 6 9" xfId="10833"/>
    <cellStyle name="检查单元格 2 7" xfId="10834"/>
    <cellStyle name="检查单元格 2 8" xfId="10835"/>
    <cellStyle name="检查单元格 2 9" xfId="10836"/>
    <cellStyle name="检查单元格 2_2015.1.3县级预算表" xfId="10837"/>
    <cellStyle name="链接单元格 3 4 3 3" xfId="10838"/>
    <cellStyle name="检查单元格 3" xfId="10839"/>
    <cellStyle name="检查单元格 3 10" xfId="10840"/>
    <cellStyle name="检查单元格 3 11" xfId="10841"/>
    <cellStyle name="检查单元格 3 12" xfId="10842"/>
    <cellStyle name="检查单元格 3 13" xfId="10843"/>
    <cellStyle name="适中 5 3_2016-2018年财政规划附表(2)" xfId="10844"/>
    <cellStyle name="检查单元格 3 14" xfId="10845"/>
    <cellStyle name="检查单元格 3 15" xfId="10846"/>
    <cellStyle name="检查单元格 3 16" xfId="10847"/>
    <cellStyle name="检查单元格 3 2" xfId="10848"/>
    <cellStyle name="检查单元格 3 2 10" xfId="10849"/>
    <cellStyle name="检查单元格 3 2 11" xfId="10850"/>
    <cellStyle name="检查单元格 3 2 13" xfId="10851"/>
    <cellStyle name="检查单元格 3 2 14" xfId="10852"/>
    <cellStyle name="检查单元格 3 2 15" xfId="10853"/>
    <cellStyle name="检查单元格 4 2 2 3 10" xfId="10854"/>
    <cellStyle name="检查单元格 3 2 16" xfId="10855"/>
    <cellStyle name="检查单元格 3 2 2" xfId="10856"/>
    <cellStyle name="检查单元格 3 2 2 2" xfId="10857"/>
    <cellStyle name="检查单元格 3 2 2 3" xfId="10858"/>
    <cellStyle name="检查单元格 3 2 2 3 10" xfId="10859"/>
    <cellStyle name="检查单元格 3 2 2 3 11" xfId="10860"/>
    <cellStyle name="检查单元格 3 2 2 3 12" xfId="10861"/>
    <cellStyle name="检查单元格 3 2 2 3 13" xfId="10862"/>
    <cellStyle name="检查单元格 3 2 2 3 2" xfId="10863"/>
    <cellStyle name="检查单元格 3 2 2 3 3" xfId="10864"/>
    <cellStyle name="检查单元格 3 2 2 3 4" xfId="10865"/>
    <cellStyle name="检查单元格 3 2 2 3 5" xfId="10866"/>
    <cellStyle name="检查单元格 3 2 2 3 6" xfId="10867"/>
    <cellStyle name="检查单元格 3 2 2 3 7" xfId="10868"/>
    <cellStyle name="输入 3 4 3 10" xfId="10869"/>
    <cellStyle name="警告文本 3 3_2016-2018年财政规划附表(2)" xfId="10870"/>
    <cellStyle name="检查单元格 3 2 2 3 8" xfId="10871"/>
    <cellStyle name="输入 3 4 3 11" xfId="10872"/>
    <cellStyle name="检查单元格 3 2 2 3 9" xfId="10873"/>
    <cellStyle name="检查单元格 3 2 2 4" xfId="10874"/>
    <cellStyle name="检查单元格 3 2 2 9" xfId="10875"/>
    <cellStyle name="检查单元格 3 2 2_2016-2018年财政规划附表(2)" xfId="10876"/>
    <cellStyle name="检查单元格 3 2 3" xfId="10877"/>
    <cellStyle name="检查单元格 3 2 3 2" xfId="10878"/>
    <cellStyle name="检查单元格 3 2 3 3" xfId="10879"/>
    <cellStyle name="检查单元格 3 2 3 4" xfId="10880"/>
    <cellStyle name="检查单元格 3 2 3 5" xfId="10881"/>
    <cellStyle name="检查单元格 3 2 4" xfId="10882"/>
    <cellStyle name="检查单元格 3 2 4 10" xfId="10883"/>
    <cellStyle name="检查单元格 3 2 4 11" xfId="10884"/>
    <cellStyle name="检查单元格 3 2 4 12" xfId="10885"/>
    <cellStyle name="检查单元格 3 2 4 13" xfId="10886"/>
    <cellStyle name="检查单元格 3 2 4 3" xfId="10887"/>
    <cellStyle name="检查单元格 3 2 4 4" xfId="10888"/>
    <cellStyle name="检查单元格 3 2 4 5" xfId="10889"/>
    <cellStyle name="检查单元格 3 2 4 6" xfId="10890"/>
    <cellStyle name="检查单元格 3 2 5" xfId="10891"/>
    <cellStyle name="检查单元格 3 2 6" xfId="10892"/>
    <cellStyle name="检查单元格 3 2 7" xfId="10893"/>
    <cellStyle name="检查单元格 3 2 8" xfId="10894"/>
    <cellStyle name="检查单元格 3 2 9" xfId="10895"/>
    <cellStyle name="检查单元格 3 2_2015.1.3县级预算表" xfId="10896"/>
    <cellStyle name="检查单元格 3 3 10" xfId="10897"/>
    <cellStyle name="检查单元格 3 3 11" xfId="10898"/>
    <cellStyle name="检查单元格 3 3 12" xfId="10899"/>
    <cellStyle name="检查单元格 3 3 13" xfId="10900"/>
    <cellStyle name="检查单元格 3 3 14" xfId="10901"/>
    <cellStyle name="检查单元格 3 3 15" xfId="10902"/>
    <cellStyle name="检查单元格 3 3 2" xfId="10903"/>
    <cellStyle name="检查单元格 3 3 2 2" xfId="10904"/>
    <cellStyle name="检查单元格 3 3 2 3" xfId="10905"/>
    <cellStyle name="检查单元格 3 3 2 4" xfId="10906"/>
    <cellStyle name="检查单元格 3 3 2 5" xfId="10907"/>
    <cellStyle name="检查单元格 3 3 3" xfId="10908"/>
    <cellStyle name="检查单元格 3 3 3 11" xfId="10909"/>
    <cellStyle name="检查单元格 3 3 3 12" xfId="10910"/>
    <cellStyle name="检查单元格 3 3 3 13" xfId="10911"/>
    <cellStyle name="检查单元格 3 3 3 2" xfId="10912"/>
    <cellStyle name="检查单元格 3 3 3 3" xfId="10913"/>
    <cellStyle name="检查单元格 3 3 3 4" xfId="10914"/>
    <cellStyle name="检查单元格 3 3 3 5" xfId="10915"/>
    <cellStyle name="检查单元格 3 3 3 6" xfId="10916"/>
    <cellStyle name="检查单元格 3 3 3 7" xfId="10917"/>
    <cellStyle name="检查单元格 3 3 3 8" xfId="10918"/>
    <cellStyle name="检查单元格 3 3 3 9" xfId="10919"/>
    <cellStyle name="检查单元格 3 3 4" xfId="10920"/>
    <cellStyle name="检查单元格 3 3 5" xfId="10921"/>
    <cellStyle name="检查单元格 3 3 6" xfId="10922"/>
    <cellStyle name="检查单元格 3 3 7" xfId="10923"/>
    <cellStyle name="检查单元格 3 3 8" xfId="10924"/>
    <cellStyle name="检查单元格 3 3 9" xfId="10925"/>
    <cellStyle name="检查单元格 3 3_2016-2018年财政规划附表(2)" xfId="10926"/>
    <cellStyle name="检查单元格 7 2 3" xfId="10927"/>
    <cellStyle name="检查单元格 3 4 10" xfId="10928"/>
    <cellStyle name="检查单元格 7 2 4" xfId="10929"/>
    <cellStyle name="检查单元格 3 4 11" xfId="10930"/>
    <cellStyle name="检查单元格 7 2 5" xfId="10931"/>
    <cellStyle name="检查单元格 3 4 12" xfId="10932"/>
    <cellStyle name="检查单元格 3 4 2" xfId="10933"/>
    <cellStyle name="检查单元格 3 4 2 4" xfId="10934"/>
    <cellStyle name="检查单元格 3 4 2 5" xfId="10935"/>
    <cellStyle name="检查单元格 3 4 3" xfId="10936"/>
    <cellStyle name="检查单元格 3 4 3 10" xfId="10937"/>
    <cellStyle name="检查单元格 3 4 3 2" xfId="10938"/>
    <cellStyle name="检查单元格 3 4 3 3" xfId="10939"/>
    <cellStyle name="检查单元格 3 4 3 4" xfId="10940"/>
    <cellStyle name="检查单元格 3 4 3 5" xfId="10941"/>
    <cellStyle name="检查单元格 3 4 3 6" xfId="10942"/>
    <cellStyle name="检查单元格 3 4 3 7" xfId="10943"/>
    <cellStyle name="检查单元格 3 4 3 8" xfId="10944"/>
    <cellStyle name="检查单元格 3 4 3 9" xfId="10945"/>
    <cellStyle name="检查单元格 3 4 4" xfId="10946"/>
    <cellStyle name="检查单元格 3 4 5" xfId="10947"/>
    <cellStyle name="检查单元格 3 4 6" xfId="10948"/>
    <cellStyle name="检查单元格 3 4 7" xfId="10949"/>
    <cellStyle name="检查单元格 3 4 8" xfId="10950"/>
    <cellStyle name="检查单元格 3 4 9" xfId="10951"/>
    <cellStyle name="检查单元格 3 4_2016-2018年财政规划附表(2)" xfId="10952"/>
    <cellStyle name="检查单元格 3 5 2" xfId="10953"/>
    <cellStyle name="检查单元格 3 5 3" xfId="10954"/>
    <cellStyle name="检查单元格 3 5 4" xfId="10955"/>
    <cellStyle name="检查单元格 3 5 5" xfId="10956"/>
    <cellStyle name="检查单元格 3 6 10" xfId="10957"/>
    <cellStyle name="检查单元格 3 6 11" xfId="10958"/>
    <cellStyle name="检查单元格 3 6 12" xfId="10959"/>
    <cellStyle name="检查单元格 3 6 13" xfId="10960"/>
    <cellStyle name="检查单元格 3 6 3" xfId="10961"/>
    <cellStyle name="检查单元格 3 6 4" xfId="10962"/>
    <cellStyle name="检查单元格 3 6 5" xfId="10963"/>
    <cellStyle name="检查单元格 3 6 6" xfId="10964"/>
    <cellStyle name="检查单元格 3 6 7" xfId="10965"/>
    <cellStyle name="检查单元格 3 6 8" xfId="10966"/>
    <cellStyle name="检查单元格 3 6 9" xfId="10967"/>
    <cellStyle name="检查单元格 3_2015.1.3县级预算表" xfId="10968"/>
    <cellStyle name="链接单元格 3 4 3 4" xfId="10969"/>
    <cellStyle name="检查单元格 4" xfId="10970"/>
    <cellStyle name="检查单元格 4 10" xfId="10971"/>
    <cellStyle name="检查单元格 4 11" xfId="10972"/>
    <cellStyle name="检查单元格 4 12" xfId="10973"/>
    <cellStyle name="检查单元格 4 13" xfId="10974"/>
    <cellStyle name="检查单元格 4 14" xfId="10975"/>
    <cellStyle name="检查单元格 4 15" xfId="10976"/>
    <cellStyle name="检查单元格 4 16" xfId="10977"/>
    <cellStyle name="检查单元格 4 17" xfId="10978"/>
    <cellStyle name="检查单元格 4 18" xfId="10979"/>
    <cellStyle name="检查单元格 4 2 10" xfId="10980"/>
    <cellStyle name="链接单元格 2 6 2" xfId="10981"/>
    <cellStyle name="检查单元格 4 2 11" xfId="10982"/>
    <cellStyle name="链接单元格 2 6 3" xfId="10983"/>
    <cellStyle name="检查单元格 4 2 12" xfId="10984"/>
    <cellStyle name="链接单元格 2 6 4" xfId="10985"/>
    <cellStyle name="检查单元格 4 2 13" xfId="10986"/>
    <cellStyle name="链接单元格 2 6 5" xfId="10987"/>
    <cellStyle name="检查单元格 4 2 14" xfId="10988"/>
    <cellStyle name="链接单元格 2 6 6" xfId="10989"/>
    <cellStyle name="检查单元格 4 2 15" xfId="10990"/>
    <cellStyle name="链接单元格 2 6 7" xfId="10991"/>
    <cellStyle name="检查单元格 4 2 16" xfId="10992"/>
    <cellStyle name="检查单元格 4 2 2" xfId="10993"/>
    <cellStyle name="检查单元格 4 2 2 10" xfId="10994"/>
    <cellStyle name="检查单元格 4 2 2 11" xfId="10995"/>
    <cellStyle name="检查单元格 4 2 2 12" xfId="10996"/>
    <cellStyle name="检查单元格 4 2 2 13" xfId="10997"/>
    <cellStyle name="检查单元格 4 2 2 14" xfId="10998"/>
    <cellStyle name="检查单元格 4 2 2 15" xfId="10999"/>
    <cellStyle name="检查单元格 4 2 2 2" xfId="11000"/>
    <cellStyle name="检查单元格 4 2 2 3" xfId="11001"/>
    <cellStyle name="检查单元格 4 2 2 3 11" xfId="11002"/>
    <cellStyle name="检查单元格 4 2 2 3 12" xfId="11003"/>
    <cellStyle name="检查单元格 4 2 2 3 13" xfId="11004"/>
    <cellStyle name="检查单元格 4 2 2 3 3" xfId="11005"/>
    <cellStyle name="检查单元格 4 2 2 3 4" xfId="11006"/>
    <cellStyle name="检查单元格 4 2 2 3 5" xfId="11007"/>
    <cellStyle name="检查单元格 4 2 2 3 6" xfId="11008"/>
    <cellStyle name="检查单元格 4 2 2 3 8" xfId="11009"/>
    <cellStyle name="检查单元格 4 2 2 3 9" xfId="11010"/>
    <cellStyle name="检查单元格 4 2 2 4" xfId="11011"/>
    <cellStyle name="检查单元格 4 2 2 5" xfId="11012"/>
    <cellStyle name="检查单元格 4 2 2 6" xfId="11013"/>
    <cellStyle name="检查单元格 4 2 2 7" xfId="11014"/>
    <cellStyle name="检查单元格 4 2 2 8" xfId="11015"/>
    <cellStyle name="检查单元格 4 2 2 9" xfId="11016"/>
    <cellStyle name="检查单元格 4 2 2_2016-2018年财政规划附表(2)" xfId="11017"/>
    <cellStyle name="检查单元格 4 2 3" xfId="11018"/>
    <cellStyle name="检查单元格 4 2 3 2" xfId="11019"/>
    <cellStyle name="检查单元格 4 2 3 3" xfId="11020"/>
    <cellStyle name="检查单元格 4 2 3 4" xfId="11021"/>
    <cellStyle name="检查单元格 4 2 3 5" xfId="11022"/>
    <cellStyle name="检查单元格 4 2 4" xfId="11023"/>
    <cellStyle name="检查单元格 4 2 4 10" xfId="11024"/>
    <cellStyle name="检查单元格 4 2 4 11" xfId="11025"/>
    <cellStyle name="检查单元格 4 2 4 12" xfId="11026"/>
    <cellStyle name="检查单元格 4 2 4 13" xfId="11027"/>
    <cellStyle name="检查单元格 4 2 4 2" xfId="11028"/>
    <cellStyle name="检查单元格 4 2 4 3" xfId="11029"/>
    <cellStyle name="检查单元格 4 2 4 4" xfId="11030"/>
    <cellStyle name="链接单元格 2 6 10" xfId="11031"/>
    <cellStyle name="检查单元格 4 2 4 5" xfId="11032"/>
    <cellStyle name="链接单元格 2 6 11" xfId="11033"/>
    <cellStyle name="检查单元格 4 2 4 6" xfId="11034"/>
    <cellStyle name="链接单元格 2 6 12" xfId="11035"/>
    <cellStyle name="检查单元格 4 2 4 7" xfId="11036"/>
    <cellStyle name="链接单元格 2 6 13" xfId="11037"/>
    <cellStyle name="检查单元格 4 2 4 8" xfId="11038"/>
    <cellStyle name="检查单元格 4 2 4 9" xfId="11039"/>
    <cellStyle name="检查单元格 4 2 5" xfId="11040"/>
    <cellStyle name="检查单元格 4 2_2015.1.3县级预算表" xfId="11041"/>
    <cellStyle name="检查单元格 4 3 10" xfId="11042"/>
    <cellStyle name="检查单元格 4 3 11" xfId="11043"/>
    <cellStyle name="检查单元格 4 3 12" xfId="11044"/>
    <cellStyle name="检查单元格 4 3 13" xfId="11045"/>
    <cellStyle name="检查单元格 4 3 14" xfId="11046"/>
    <cellStyle name="检查单元格 4 3 15" xfId="11047"/>
    <cellStyle name="检查单元格 4 3 2" xfId="11048"/>
    <cellStyle name="警告文本 5 3 14" xfId="11049"/>
    <cellStyle name="检查单元格 4 3 2 2" xfId="11050"/>
    <cellStyle name="警告文本 5 3 15" xfId="11051"/>
    <cellStyle name="检查单元格 4 3 2 3" xfId="11052"/>
    <cellStyle name="检查单元格 4 3 2 4" xfId="11053"/>
    <cellStyle name="检查单元格 4 3 2 5" xfId="11054"/>
    <cellStyle name="检查单元格 4 3 3" xfId="11055"/>
    <cellStyle name="检查单元格 4 3 3 10" xfId="11056"/>
    <cellStyle name="检查单元格 4 3 3 11" xfId="11057"/>
    <cellStyle name="检查单元格 4 3 3 12" xfId="11058"/>
    <cellStyle name="检查单元格 4 3 3 13" xfId="11059"/>
    <cellStyle name="检查单元格 4 3 4" xfId="11060"/>
    <cellStyle name="检查单元格 4 3 5" xfId="11061"/>
    <cellStyle name="输出 2 2 2 3 12" xfId="11062"/>
    <cellStyle name="检查单元格 4 4" xfId="11063"/>
    <cellStyle name="检查单元格 4 4 10" xfId="11064"/>
    <cellStyle name="检查单元格 4 4 11" xfId="11065"/>
    <cellStyle name="链接单元格 4 2 2 3 2" xfId="11066"/>
    <cellStyle name="检查单元格 4 4 12" xfId="11067"/>
    <cellStyle name="链接单元格 4 2 2 3 3" xfId="11068"/>
    <cellStyle name="检查单元格 4 4 13" xfId="11069"/>
    <cellStyle name="链接单元格 4 2 2 3 4" xfId="11070"/>
    <cellStyle name="检查单元格 4 4 14" xfId="11071"/>
    <cellStyle name="链接单元格 4 2 2 3 5" xfId="11072"/>
    <cellStyle name="检查单元格 4 4 15" xfId="11073"/>
    <cellStyle name="检查单元格 4 4 2" xfId="11074"/>
    <cellStyle name="检查单元格 4 4 2 2" xfId="11075"/>
    <cellStyle name="检查单元格 4 4 2 3" xfId="11076"/>
    <cellStyle name="检查单元格 4 4 2 4" xfId="11077"/>
    <cellStyle name="检查单元格 4 4 2 5" xfId="11078"/>
    <cellStyle name="检查单元格 4 4 3" xfId="11079"/>
    <cellStyle name="检查单元格 4 4 3 10" xfId="11080"/>
    <cellStyle name="检查单元格 4 4 3 2" xfId="11081"/>
    <cellStyle name="检查单元格 4 4 3 3" xfId="11082"/>
    <cellStyle name="检查单元格 4 4 3 4" xfId="11083"/>
    <cellStyle name="检查单元格 4 4 3 5" xfId="11084"/>
    <cellStyle name="检查单元格 4 4 3 6" xfId="11085"/>
    <cellStyle name="检查单元格 4 4 3 7" xfId="11086"/>
    <cellStyle name="检查单元格 4 4 3 8" xfId="11087"/>
    <cellStyle name="检查单元格 4 4 3 9" xfId="11088"/>
    <cellStyle name="检查单元格 4 4 4" xfId="11089"/>
    <cellStyle name="检查单元格 4 4 5" xfId="11090"/>
    <cellStyle name="解释性文本 4 2 4 11" xfId="11091"/>
    <cellStyle name="检查单元格 4 4_2016-2018年财政规划附表(2)" xfId="11092"/>
    <cellStyle name="输出 2 2 2 3 13" xfId="11093"/>
    <cellStyle name="检查单元格 4 5" xfId="11094"/>
    <cellStyle name="检查单元格 4 5 2" xfId="11095"/>
    <cellStyle name="检查单元格 4 5 3" xfId="11096"/>
    <cellStyle name="检查单元格 4 5 4" xfId="11097"/>
    <cellStyle name="检查单元格 4 5 5" xfId="11098"/>
    <cellStyle name="检查单元格 4 6" xfId="11099"/>
    <cellStyle name="检查单元格 4 6 10" xfId="11100"/>
    <cellStyle name="检查单元格 4 6 11" xfId="11101"/>
    <cellStyle name="检查单元格 4 6 12" xfId="11102"/>
    <cellStyle name="检查单元格 4 6 13" xfId="11103"/>
    <cellStyle name="检查单元格 4 6 2" xfId="11104"/>
    <cellStyle name="检查单元格 4 6 3" xfId="11105"/>
    <cellStyle name="检查单元格 4 7" xfId="11106"/>
    <cellStyle name="链接单元格 7 3 13" xfId="11107"/>
    <cellStyle name="检查单元格 4_2015.1.3县级预算表" xfId="11108"/>
    <cellStyle name="链接单元格 3 4 3 5" xfId="11109"/>
    <cellStyle name="检查单元格 5" xfId="11110"/>
    <cellStyle name="检查单元格 5 11" xfId="11111"/>
    <cellStyle name="检查单元格 5 12" xfId="11112"/>
    <cellStyle name="检查单元格 5 13" xfId="11113"/>
    <cellStyle name="检查单元格 5 14" xfId="11114"/>
    <cellStyle name="检查单元格 5 15" xfId="11115"/>
    <cellStyle name="检查单元格 5 16" xfId="11116"/>
    <cellStyle name="检查单元格 5 17" xfId="11117"/>
    <cellStyle name="检查单元格 5 2" xfId="11118"/>
    <cellStyle name="检查单元格 5 2 10" xfId="11119"/>
    <cellStyle name="检查单元格 5 2 11" xfId="11120"/>
    <cellStyle name="检查单元格 5 2 12" xfId="11121"/>
    <cellStyle name="检查单元格 5 2 13" xfId="11122"/>
    <cellStyle name="检查单元格 5 2 14" xfId="11123"/>
    <cellStyle name="检查单元格 5 2 15" xfId="11124"/>
    <cellStyle name="检查单元格 5 2 2 2" xfId="11125"/>
    <cellStyle name="检查单元格 5 2 2 3" xfId="11126"/>
    <cellStyle name="检查单元格 5 2 2 4" xfId="11127"/>
    <cellStyle name="检查单元格 5 2 2 5" xfId="11128"/>
    <cellStyle name="检查单元格 5 2 3 10" xfId="11129"/>
    <cellStyle name="检查单元格 5 2 3 11" xfId="11130"/>
    <cellStyle name="检查单元格 5 2 3 12" xfId="11131"/>
    <cellStyle name="检查单元格 5 2 3 13" xfId="11132"/>
    <cellStyle name="检查单元格 5 2 3 2" xfId="11133"/>
    <cellStyle name="检查单元格 5 2 3 3" xfId="11134"/>
    <cellStyle name="检查单元格 5 2 3 4" xfId="11135"/>
    <cellStyle name="检查单元格 5 2 3 5" xfId="11136"/>
    <cellStyle name="检查单元格 5 2 3 6" xfId="11137"/>
    <cellStyle name="检查单元格 5 2 3 7" xfId="11138"/>
    <cellStyle name="检查单元格 5 2 3 9" xfId="11139"/>
    <cellStyle name="检查单元格 5 2_2016-2018年财政规划附表(2)" xfId="11140"/>
    <cellStyle name="检查单元格 5 3" xfId="11141"/>
    <cellStyle name="检查单元格 5 3 10" xfId="11142"/>
    <cellStyle name="检查单元格 5 3 11" xfId="11143"/>
    <cellStyle name="检查单元格 5 3 12" xfId="11144"/>
    <cellStyle name="检查单元格 5 3 13" xfId="11145"/>
    <cellStyle name="检查单元格 5 3 14" xfId="11146"/>
    <cellStyle name="检查单元格 5 3 15" xfId="11147"/>
    <cellStyle name="检查单元格 5 3 2" xfId="11148"/>
    <cellStyle name="检查单元格 5 3 2 2" xfId="11149"/>
    <cellStyle name="检查单元格 5 3 2 3" xfId="11150"/>
    <cellStyle name="检查单元格 5 3 2 4" xfId="11151"/>
    <cellStyle name="检查单元格 5 3 2 5" xfId="11152"/>
    <cellStyle name="检查单元格 5 3 3" xfId="11153"/>
    <cellStyle name="检查单元格 5 3 3 10" xfId="11154"/>
    <cellStyle name="检查单元格 5 3 3 11" xfId="11155"/>
    <cellStyle name="检查单元格 5 3 3 12" xfId="11156"/>
    <cellStyle name="检查单元格 5 3 3 13" xfId="11157"/>
    <cellStyle name="检查单元格 5 3 3 2" xfId="11158"/>
    <cellStyle name="检查单元格 5 3 3 3" xfId="11159"/>
    <cellStyle name="检查单元格 5 3 3 4" xfId="11160"/>
    <cellStyle name="检查单元格 5 3 3 5" xfId="11161"/>
    <cellStyle name="检查单元格 5 3 3 6" xfId="11162"/>
    <cellStyle name="检查单元格 5 3 3 7" xfId="11163"/>
    <cellStyle name="检查单元格 5 3 3 8" xfId="11164"/>
    <cellStyle name="检查单元格 5 3 3 9" xfId="11165"/>
    <cellStyle name="检查单元格 5 3 4" xfId="11166"/>
    <cellStyle name="检查单元格 5 3 5" xfId="11167"/>
    <cellStyle name="检查单元格 5 4" xfId="11168"/>
    <cellStyle name="检查单元格 5 4 2" xfId="11169"/>
    <cellStyle name="检查单元格 5 4 3" xfId="11170"/>
    <cellStyle name="检查单元格 5 4 4" xfId="11171"/>
    <cellStyle name="检查单元格 5 4 5" xfId="11172"/>
    <cellStyle name="检查单元格 5 5" xfId="11173"/>
    <cellStyle name="检查单元格 5 5 11" xfId="11174"/>
    <cellStyle name="检查单元格 5 5 12" xfId="11175"/>
    <cellStyle name="检查单元格 5 5 13" xfId="11176"/>
    <cellStyle name="检查单元格 5 5 2" xfId="11177"/>
    <cellStyle name="检查单元格 5 5 3" xfId="11178"/>
    <cellStyle name="检查单元格 5 6" xfId="11179"/>
    <cellStyle name="检查单元格 5 7" xfId="11180"/>
    <cellStyle name="检查单元格 5 8" xfId="11181"/>
    <cellStyle name="检查单元格 5 9" xfId="11182"/>
    <cellStyle name="检查单元格 5_2015.1.3县级预算表" xfId="11183"/>
    <cellStyle name="链接单元格 3 4 3 6" xfId="11184"/>
    <cellStyle name="检查单元格 6" xfId="11185"/>
    <cellStyle name="检查单元格 6 10" xfId="11186"/>
    <cellStyle name="检查单元格 6 11" xfId="11187"/>
    <cellStyle name="检查单元格 6 12" xfId="11188"/>
    <cellStyle name="检查单元格 6 13" xfId="11189"/>
    <cellStyle name="检查单元格 6 14" xfId="11190"/>
    <cellStyle name="检查单元格 6 15" xfId="11191"/>
    <cellStyle name="检查单元格 6 2" xfId="11192"/>
    <cellStyle name="警告文本 4_2015.1.3县级预算表" xfId="11193"/>
    <cellStyle name="检查单元格 6 2 2" xfId="11194"/>
    <cellStyle name="检查单元格 6 2 3" xfId="11195"/>
    <cellStyle name="检查单元格 6 2 4" xfId="11196"/>
    <cellStyle name="检查单元格 6 2 5" xfId="11197"/>
    <cellStyle name="检查单元格 6 3" xfId="11198"/>
    <cellStyle name="检查单元格 6 3 10" xfId="11199"/>
    <cellStyle name="检查单元格 6 3 11" xfId="11200"/>
    <cellStyle name="检查单元格 6 3 12" xfId="11201"/>
    <cellStyle name="检查单元格 6 3 13" xfId="11202"/>
    <cellStyle name="检查单元格 6 3 2" xfId="11203"/>
    <cellStyle name="检查单元格 6 3 3" xfId="11204"/>
    <cellStyle name="检查单元格 6 3 4" xfId="11205"/>
    <cellStyle name="检查单元格 6 3 5" xfId="11206"/>
    <cellStyle name="检查单元格 6 4" xfId="11207"/>
    <cellStyle name="检查单元格 6 5" xfId="11208"/>
    <cellStyle name="检查单元格 6 6" xfId="11209"/>
    <cellStyle name="检查单元格 6 7" xfId="11210"/>
    <cellStyle name="检查单元格 6 8" xfId="11211"/>
    <cellStyle name="检查单元格 6 9" xfId="11212"/>
    <cellStyle name="链接单元格 3 4 3 7" xfId="11213"/>
    <cellStyle name="检查单元格 7" xfId="11214"/>
    <cellStyle name="检查单元格 7 10" xfId="11215"/>
    <cellStyle name="检查单元格 7 11" xfId="11216"/>
    <cellStyle name="检查单元格 7 12" xfId="11217"/>
    <cellStyle name="检查单元格 7 13" xfId="11218"/>
    <cellStyle name="检查单元格 7 14" xfId="11219"/>
    <cellStyle name="检查单元格 7 15" xfId="11220"/>
    <cellStyle name="检查单元格 7 2 2" xfId="11221"/>
    <cellStyle name="检查单元格 7 3 10" xfId="11222"/>
    <cellStyle name="检查单元格 7 3 11" xfId="11223"/>
    <cellStyle name="检查单元格 7 3 12" xfId="11224"/>
    <cellStyle name="检查单元格 7 3 13" xfId="11225"/>
    <cellStyle name="检查单元格 7 3 2" xfId="11226"/>
    <cellStyle name="检查单元格 7 3 3" xfId="11227"/>
    <cellStyle name="检查单元格 7 3 4" xfId="11228"/>
    <cellStyle name="检查单元格 7 3 5" xfId="11229"/>
    <cellStyle name="检查单元格 7 6" xfId="11230"/>
    <cellStyle name="检查单元格 7 7" xfId="11231"/>
    <cellStyle name="检查单元格 7 8" xfId="11232"/>
    <cellStyle name="检查单元格 7 9" xfId="11233"/>
    <cellStyle name="检查单元格 7_2016-2018年财政规划附表(2)" xfId="11234"/>
    <cellStyle name="链接单元格 3 4 3 8" xfId="11235"/>
    <cellStyle name="检查单元格 8" xfId="11236"/>
    <cellStyle name="检查单元格 8 10" xfId="11237"/>
    <cellStyle name="检查单元格 8 11" xfId="11238"/>
    <cellStyle name="检查单元格 8 12" xfId="11239"/>
    <cellStyle name="检查单元格 8 13" xfId="11240"/>
    <cellStyle name="检查单元格 8 9" xfId="11241"/>
    <cellStyle name="链接单元格 3 4 3 9" xfId="11242"/>
    <cellStyle name="检查单元格 9" xfId="11243"/>
    <cellStyle name="解释性文本 10" xfId="11244"/>
    <cellStyle name="解释性文本 11" xfId="11245"/>
    <cellStyle name="解释性文本 12" xfId="11246"/>
    <cellStyle name="解释性文本 2" xfId="11247"/>
    <cellStyle name="解释性文本 2 10" xfId="11248"/>
    <cellStyle name="解释性文本 2 11" xfId="11249"/>
    <cellStyle name="解释性文本 2 12" xfId="11250"/>
    <cellStyle name="注释 3 4 3 10" xfId="11251"/>
    <cellStyle name="解释性文本 2 13" xfId="11252"/>
    <cellStyle name="注释 3 4 3 11" xfId="11253"/>
    <cellStyle name="解释性文本 2 14" xfId="11254"/>
    <cellStyle name="注释 3 4 3 12" xfId="11255"/>
    <cellStyle name="解释性文本 2 15" xfId="11256"/>
    <cellStyle name="注释 3 4 3 13" xfId="11257"/>
    <cellStyle name="解释性文本 2 16" xfId="11258"/>
    <cellStyle name="解释性文本 2 17" xfId="11259"/>
    <cellStyle name="解释性文本 2 18" xfId="11260"/>
    <cellStyle name="解释性文本 2 2" xfId="11261"/>
    <cellStyle name="解释性文本 2 2 12" xfId="11262"/>
    <cellStyle name="解释性文本 2 2 13" xfId="11263"/>
    <cellStyle name="解释性文本 2 2 14" xfId="11264"/>
    <cellStyle name="解释性文本 2 2 15" xfId="11265"/>
    <cellStyle name="解释性文本 2 2 16" xfId="11266"/>
    <cellStyle name="解释性文本 2 2 2" xfId="11267"/>
    <cellStyle name="解释性文本 2 2 2 10" xfId="11268"/>
    <cellStyle name="解释性文本 2 2 2 11" xfId="11269"/>
    <cellStyle name="解释性文本 2 2 2 12" xfId="11270"/>
    <cellStyle name="解释性文本 2 2 2 13" xfId="11271"/>
    <cellStyle name="解释性文本 2 2 2 14" xfId="11272"/>
    <cellStyle name="解释性文本 2 2 2 15" xfId="11273"/>
    <cellStyle name="解释性文本 2 2 2 2" xfId="11274"/>
    <cellStyle name="解释性文本 2 2 2 2 2" xfId="11275"/>
    <cellStyle name="解释性文本 2 2 2 2 3" xfId="11276"/>
    <cellStyle name="解释性文本 2 2 2 2 4" xfId="11277"/>
    <cellStyle name="解释性文本 2 2 2 2 5" xfId="11278"/>
    <cellStyle name="解释性文本 2 2 2 3" xfId="11279"/>
    <cellStyle name="解释性文本 2 2 2 3 2" xfId="11280"/>
    <cellStyle name="解释性文本 2 2 2 3 3" xfId="11281"/>
    <cellStyle name="解释性文本 2 2 2 3 4" xfId="11282"/>
    <cellStyle name="解释性文本 2 2 2 3 5" xfId="11283"/>
    <cellStyle name="解释性文本 2 2 2 3 6" xfId="11284"/>
    <cellStyle name="解释性文本 2 2 2 3 7" xfId="11285"/>
    <cellStyle name="解释性文本 2 2 2 4" xfId="11286"/>
    <cellStyle name="解释性文本 2 2 2 5" xfId="11287"/>
    <cellStyle name="解释性文本 2 2 2 6" xfId="11288"/>
    <cellStyle name="解释性文本 2 2 2 7" xfId="11289"/>
    <cellStyle name="解释性文本 2 2 2 8" xfId="11290"/>
    <cellStyle name="解释性文本 2 2 2 9" xfId="11291"/>
    <cellStyle name="解释性文本 2 2 2_2016-2018年财政规划附表(2)" xfId="11292"/>
    <cellStyle name="解释性文本 2 2 3" xfId="11293"/>
    <cellStyle name="解释性文本 2 2 3 2" xfId="11294"/>
    <cellStyle name="解释性文本 2 2 3 3" xfId="11295"/>
    <cellStyle name="解释性文本 2 2 3 4" xfId="11296"/>
    <cellStyle name="解释性文本 2 2 3 5" xfId="11297"/>
    <cellStyle name="解释性文本 2 2 4" xfId="11298"/>
    <cellStyle name="注释 3 4 3" xfId="11299"/>
    <cellStyle name="解释性文本 2 2 4 10" xfId="11300"/>
    <cellStyle name="注释 3 4 4" xfId="11301"/>
    <cellStyle name="解释性文本 2 2 4 11" xfId="11302"/>
    <cellStyle name="注释 3 4 5" xfId="11303"/>
    <cellStyle name="解释性文本 2 2 4 12" xfId="11304"/>
    <cellStyle name="注释 3 4 6" xfId="11305"/>
    <cellStyle name="解释性文本 2 2 4 13" xfId="11306"/>
    <cellStyle name="解释性文本 2 2 4 2" xfId="11307"/>
    <cellStyle name="解释性文本 2 2 4 3" xfId="11308"/>
    <cellStyle name="解释性文本 2 2 4 4" xfId="11309"/>
    <cellStyle name="解释性文本 2 2 4 5" xfId="11310"/>
    <cellStyle name="解释性文本 2 2 4 6" xfId="11311"/>
    <cellStyle name="解释性文本 2 2 4 7" xfId="11312"/>
    <cellStyle name="解释性文本 2 2 4 8" xfId="11313"/>
    <cellStyle name="解释性文本 2 2 4 9" xfId="11314"/>
    <cellStyle name="解释性文本 2 2 5" xfId="11315"/>
    <cellStyle name="解释性文本 2 2 6" xfId="11316"/>
    <cellStyle name="解释性文本 2 2 7" xfId="11317"/>
    <cellStyle name="解释性文本 2 2 8" xfId="11318"/>
    <cellStyle name="解释性文本 2 2 9" xfId="11319"/>
    <cellStyle name="解释性文本 2 3" xfId="11320"/>
    <cellStyle name="解释性文本 2 3 10" xfId="11321"/>
    <cellStyle name="解释性文本 2 3 11" xfId="11322"/>
    <cellStyle name="解释性文本 2 3 12" xfId="11323"/>
    <cellStyle name="解释性文本 2 3 13" xfId="11324"/>
    <cellStyle name="解释性文本 2 3 14" xfId="11325"/>
    <cellStyle name="解释性文本 2 3 15" xfId="11326"/>
    <cellStyle name="解释性文本 2 3 2" xfId="11327"/>
    <cellStyle name="解释性文本 2 3 2 2" xfId="11328"/>
    <cellStyle name="解释性文本 2 3 2 3" xfId="11329"/>
    <cellStyle name="解释性文本 2 3 2 5" xfId="11330"/>
    <cellStyle name="解释性文本 2 3 3" xfId="11331"/>
    <cellStyle name="解释性文本 2 3 3 12" xfId="11332"/>
    <cellStyle name="解释性文本 2 3 3 13" xfId="11333"/>
    <cellStyle name="解释性文本 2 3 3 2" xfId="11334"/>
    <cellStyle name="解释性文本 2 3 3 3" xfId="11335"/>
    <cellStyle name="解释性文本 2 3 3 4" xfId="11336"/>
    <cellStyle name="解释性文本 2 3 3 5" xfId="11337"/>
    <cellStyle name="解释性文本 2 3 3 6" xfId="11338"/>
    <cellStyle name="解释性文本 2 3 3 7" xfId="11339"/>
    <cellStyle name="解释性文本 2 3 4" xfId="11340"/>
    <cellStyle name="解释性文本 2 3 5" xfId="11341"/>
    <cellStyle name="解释性文本 2 3 6" xfId="11342"/>
    <cellStyle name="解释性文本 2 3 7" xfId="11343"/>
    <cellStyle name="解释性文本 2 3 8" xfId="11344"/>
    <cellStyle name="解释性文本 2 3 9" xfId="11345"/>
    <cellStyle name="解释性文本 2 3_2016-2018年财政规划附表(2)" xfId="11346"/>
    <cellStyle name="解释性文本 2 4" xfId="11347"/>
    <cellStyle name="解释性文本 2 4 10" xfId="11348"/>
    <cellStyle name="解释性文本 2 4 11" xfId="11349"/>
    <cellStyle name="解释性文本 2 4 13" xfId="11350"/>
    <cellStyle name="解释性文本 2 4 14" xfId="11351"/>
    <cellStyle name="解释性文本 2 4 15" xfId="11352"/>
    <cellStyle name="解释性文本 2 4 2" xfId="11353"/>
    <cellStyle name="解释性文本 2 4 2 2" xfId="11354"/>
    <cellStyle name="解释性文本 2 4 2 3" xfId="11355"/>
    <cellStyle name="解释性文本 2 4 2 4" xfId="11356"/>
    <cellStyle name="解释性文本 2 4 2 5" xfId="11357"/>
    <cellStyle name="解释性文本 2 4 3" xfId="11358"/>
    <cellStyle name="解释性文本 2 4 3 10" xfId="11359"/>
    <cellStyle name="解释性文本 2 4 3 11" xfId="11360"/>
    <cellStyle name="解释性文本 2 4 3 12" xfId="11361"/>
    <cellStyle name="解释性文本 2 4 3 13" xfId="11362"/>
    <cellStyle name="解释性文本 2 4 3 2" xfId="11363"/>
    <cellStyle name="解释性文本 2 4 3 3" xfId="11364"/>
    <cellStyle name="解释性文本 2 4 3 4" xfId="11365"/>
    <cellStyle name="解释性文本 2 4 3 5" xfId="11366"/>
    <cellStyle name="解释性文本 2 4 3 6" xfId="11367"/>
    <cellStyle name="解释性文本 2 4 3 7" xfId="11368"/>
    <cellStyle name="解释性文本 2 4 3 8" xfId="11369"/>
    <cellStyle name="解释性文本 2 4 4" xfId="11370"/>
    <cellStyle name="解释性文本 2 4 5" xfId="11371"/>
    <cellStyle name="解释性文本 2 4 6" xfId="11372"/>
    <cellStyle name="解释性文本 2 4 7" xfId="11373"/>
    <cellStyle name="解释性文本 2 4 8" xfId="11374"/>
    <cellStyle name="解释性文本 2 4 9" xfId="11375"/>
    <cellStyle name="链接单元格 2 3 3 8" xfId="11376"/>
    <cellStyle name="解释性文本 2 4_2016-2018年财政规划附表(2)" xfId="11377"/>
    <cellStyle name="解释性文本 2 5" xfId="11378"/>
    <cellStyle name="解释性文本 2 5 2" xfId="11379"/>
    <cellStyle name="解释性文本 2 5 3" xfId="11380"/>
    <cellStyle name="解释性文本 2 5 4" xfId="11381"/>
    <cellStyle name="解释性文本 2 5 5" xfId="11382"/>
    <cellStyle name="解释性文本 2 6" xfId="11383"/>
    <cellStyle name="解释性文本 2 6 10" xfId="11384"/>
    <cellStyle name="解释性文本 2 6 11" xfId="11385"/>
    <cellStyle name="注释 2 4 3 11" xfId="11386"/>
    <cellStyle name="解释性文本 2 6 2" xfId="11387"/>
    <cellStyle name="注释 2 4 3 12" xfId="11388"/>
    <cellStyle name="解释性文本 2 6 3" xfId="11389"/>
    <cellStyle name="注释 2 4 3 13" xfId="11390"/>
    <cellStyle name="解释性文本 2 6 4" xfId="11391"/>
    <cellStyle name="解释性文本 2 6 5" xfId="11392"/>
    <cellStyle name="解释性文本 2 6 6" xfId="11393"/>
    <cellStyle name="解释性文本 2 7" xfId="11394"/>
    <cellStyle name="解释性文本 2 8" xfId="11395"/>
    <cellStyle name="解释性文本 2 9" xfId="11396"/>
    <cellStyle name="解释性文本 2_2015.1.3县级预算表" xfId="11397"/>
    <cellStyle name="解释性文本 3" xfId="11398"/>
    <cellStyle name="解释性文本 3 10" xfId="11399"/>
    <cellStyle name="解释性文本 3 11" xfId="11400"/>
    <cellStyle name="解释性文本 3 12" xfId="11401"/>
    <cellStyle name="解释性文本 3 13" xfId="11402"/>
    <cellStyle name="解释性文本 3 14" xfId="11403"/>
    <cellStyle name="解释性文本 3 15" xfId="11404"/>
    <cellStyle name="解释性文本 3 16" xfId="11405"/>
    <cellStyle name="解释性文本 3 2" xfId="11406"/>
    <cellStyle name="解释性文本 3 2 2 2 3" xfId="11407"/>
    <cellStyle name="解释性文本 3 2 12" xfId="11408"/>
    <cellStyle name="解释性文本 3 2 2 2 4" xfId="11409"/>
    <cellStyle name="解释性文本 3 2 13" xfId="11410"/>
    <cellStyle name="解释性文本 3 2 2 2 5" xfId="11411"/>
    <cellStyle name="解释性文本 3 2 14" xfId="11412"/>
    <cellStyle name="解释性文本 3 2 15" xfId="11413"/>
    <cellStyle name="解释性文本 3 2 16" xfId="11414"/>
    <cellStyle name="解释性文本 3 2 2" xfId="11415"/>
    <cellStyle name="解释性文本 3 2 2 10" xfId="11416"/>
    <cellStyle name="解释性文本 3 2 2 11" xfId="11417"/>
    <cellStyle name="解释性文本 3 2 2 12" xfId="11418"/>
    <cellStyle name="解释性文本 3 2 2 13" xfId="11419"/>
    <cellStyle name="解释性文本 3 2 2 15" xfId="11420"/>
    <cellStyle name="解释性文本 3 2 2 2" xfId="11421"/>
    <cellStyle name="解释性文本 3 2 2 3" xfId="11422"/>
    <cellStyle name="解释性文本 3 2 2 3 10" xfId="11423"/>
    <cellStyle name="解释性文本 3 2 2 3 11" xfId="11424"/>
    <cellStyle name="解释性文本 3 2 2 3 12" xfId="11425"/>
    <cellStyle name="解释性文本 3 2 2 3 13" xfId="11426"/>
    <cellStyle name="解释性文本 3 2 2 3 2" xfId="11427"/>
    <cellStyle name="解释性文本 3 2 2 3 3" xfId="11428"/>
    <cellStyle name="解释性文本 3 2 2 3 4" xfId="11429"/>
    <cellStyle name="解释性文本 3 2 2 3 5" xfId="11430"/>
    <cellStyle name="解释性文本 3 2 2 3 6" xfId="11431"/>
    <cellStyle name="解释性文本 3 2 2 3 7" xfId="11432"/>
    <cellStyle name="解释性文本 3 2 2 3 8" xfId="11433"/>
    <cellStyle name="解释性文本 3 2 2 3 9" xfId="11434"/>
    <cellStyle name="解释性文本 3 2 2 4" xfId="11435"/>
    <cellStyle name="解释性文本 3 2 2 5" xfId="11436"/>
    <cellStyle name="解释性文本 3 2 2 6" xfId="11437"/>
    <cellStyle name="解释性文本 3 2 2 7" xfId="11438"/>
    <cellStyle name="解释性文本 3 2 2 8" xfId="11439"/>
    <cellStyle name="解释性文本 3 2 2 9" xfId="11440"/>
    <cellStyle name="解释性文本 3 2 3" xfId="11441"/>
    <cellStyle name="解释性文本 3 2 3 2" xfId="11442"/>
    <cellStyle name="解释性文本 3 2 3 3" xfId="11443"/>
    <cellStyle name="解释性文本 3 2 3 4" xfId="11444"/>
    <cellStyle name="解释性文本 3 2 3 5" xfId="11445"/>
    <cellStyle name="解释性文本 3 2 4" xfId="11446"/>
    <cellStyle name="注释 3 2 4 6" xfId="11447"/>
    <cellStyle name="解释性文本 3 2 4 10" xfId="11448"/>
    <cellStyle name="注释 3 2 4 7" xfId="11449"/>
    <cellStyle name="解释性文本 3 2 4 11" xfId="11450"/>
    <cellStyle name="注释 3 2 4 8" xfId="11451"/>
    <cellStyle name="解释性文本 3 2 4 12" xfId="11452"/>
    <cellStyle name="注释 3 2 4 9" xfId="11453"/>
    <cellStyle name="解释性文本 3 2 4 13" xfId="11454"/>
    <cellStyle name="解释性文本 3 2 4 2" xfId="11455"/>
    <cellStyle name="解释性文本 3 2 4 3" xfId="11456"/>
    <cellStyle name="解释性文本 3 2 4 4" xfId="11457"/>
    <cellStyle name="解释性文本 3 2 4 5" xfId="11458"/>
    <cellStyle name="解释性文本 3 2 4 6" xfId="11459"/>
    <cellStyle name="解释性文本 3 2 4 7" xfId="11460"/>
    <cellStyle name="解释性文本 3 2 4 8" xfId="11461"/>
    <cellStyle name="解释性文本 3 2 4 9" xfId="11462"/>
    <cellStyle name="解释性文本 3 2 5" xfId="11463"/>
    <cellStyle name="解释性文本 3 2 6" xfId="11464"/>
    <cellStyle name="解释性文本 3 2 7" xfId="11465"/>
    <cellStyle name="解释性文本 3 2 8" xfId="11466"/>
    <cellStyle name="解释性文本 3 2 9" xfId="11467"/>
    <cellStyle name="输出 2 5" xfId="11468"/>
    <cellStyle name="解释性文本 3 2_2015.1.3县级预算表" xfId="11469"/>
    <cellStyle name="链接单元格 3 2 3 3" xfId="11470"/>
    <cellStyle name="解释性文本 3 3 10" xfId="11471"/>
    <cellStyle name="链接单元格 3 2 3 4" xfId="11472"/>
    <cellStyle name="解释性文本 3 3 11" xfId="11473"/>
    <cellStyle name="链接单元格 3 2 3 5" xfId="11474"/>
    <cellStyle name="解释性文本 3 3 12" xfId="11475"/>
    <cellStyle name="解释性文本 3 3 13" xfId="11476"/>
    <cellStyle name="解释性文本 3 3 14" xfId="11477"/>
    <cellStyle name="解释性文本 3 3 15" xfId="11478"/>
    <cellStyle name="解释性文本 3 3 2" xfId="11479"/>
    <cellStyle name="解释性文本 3 3 2 2" xfId="11480"/>
    <cellStyle name="解释性文本 3 3 2 3" xfId="11481"/>
    <cellStyle name="解释性文本 3 3 2 4" xfId="11482"/>
    <cellStyle name="解释性文本 3 3 2 5" xfId="11483"/>
    <cellStyle name="解释性文本 3 3 3" xfId="11484"/>
    <cellStyle name="解释性文本 3 3 3 10" xfId="11485"/>
    <cellStyle name="解释性文本 3 3 3 11" xfId="11486"/>
    <cellStyle name="解释性文本 3 3 3 12" xfId="11487"/>
    <cellStyle name="解释性文本 3 3 3 13" xfId="11488"/>
    <cellStyle name="解释性文本 3 3 3 2" xfId="11489"/>
    <cellStyle name="解释性文本 3 3 3 3" xfId="11490"/>
    <cellStyle name="解释性文本 3 3 3 4" xfId="11491"/>
    <cellStyle name="解释性文本 3 3 3 5" xfId="11492"/>
    <cellStyle name="解释性文本 3 3 3 6" xfId="11493"/>
    <cellStyle name="解释性文本 3 3 3 7" xfId="11494"/>
    <cellStyle name="解释性文本 3 3 3 8" xfId="11495"/>
    <cellStyle name="解释性文本 3 3 3 9" xfId="11496"/>
    <cellStyle name="解释性文本 3 3 4" xfId="11497"/>
    <cellStyle name="解释性文本 3 3 5" xfId="11498"/>
    <cellStyle name="解释性文本 3 3 6" xfId="11499"/>
    <cellStyle name="解释性文本 3 3 7" xfId="11500"/>
    <cellStyle name="解释性文本 3 3 8" xfId="11501"/>
    <cellStyle name="解释性文本 3 3 9" xfId="11502"/>
    <cellStyle name="解释性文本 3 4 10" xfId="11503"/>
    <cellStyle name="解释性文本 3 4 11" xfId="11504"/>
    <cellStyle name="解释性文本 3 4 12" xfId="11505"/>
    <cellStyle name="解释性文本 3 4 13" xfId="11506"/>
    <cellStyle name="解释性文本 3 4 14" xfId="11507"/>
    <cellStyle name="解释性文本 3 4 15" xfId="11508"/>
    <cellStyle name="解释性文本 3 4 2" xfId="11509"/>
    <cellStyle name="解释性文本 3 4 2 3" xfId="11510"/>
    <cellStyle name="输出 5 2" xfId="11511"/>
    <cellStyle name="解释性文本 3 4 2 4" xfId="11512"/>
    <cellStyle name="输出 5 3" xfId="11513"/>
    <cellStyle name="解释性文本 3 4 2 5" xfId="11514"/>
    <cellStyle name="解释性文本 3 4 3" xfId="11515"/>
    <cellStyle name="解释性文本 3 4 3 10" xfId="11516"/>
    <cellStyle name="解释性文本 3 4 3 11" xfId="11517"/>
    <cellStyle name="解释性文本 3 4 3 12" xfId="11518"/>
    <cellStyle name="解释性文本 3 4 3 13" xfId="11519"/>
    <cellStyle name="解释性文本 3 4 3 2" xfId="11520"/>
    <cellStyle name="解释性文本 3 4 3 3" xfId="11521"/>
    <cellStyle name="输出 6 2" xfId="11522"/>
    <cellStyle name="解释性文本 3 4 3 4" xfId="11523"/>
    <cellStyle name="输出 6 3" xfId="11524"/>
    <cellStyle name="解释性文本 3 4 3 5" xfId="11525"/>
    <cellStyle name="输出 6 5" xfId="11526"/>
    <cellStyle name="解释性文本 3 4 3 7" xfId="11527"/>
    <cellStyle name="输出 6 6" xfId="11528"/>
    <cellStyle name="解释性文本 3 4 3 8" xfId="11529"/>
    <cellStyle name="输出 6 7" xfId="11530"/>
    <cellStyle name="解释性文本 3 4 3 9" xfId="11531"/>
    <cellStyle name="解释性文本 3 4 4" xfId="11532"/>
    <cellStyle name="解释性文本 3 4 5" xfId="11533"/>
    <cellStyle name="解释性文本 3 4 6" xfId="11534"/>
    <cellStyle name="解释性文本 3 4 7" xfId="11535"/>
    <cellStyle name="解释性文本 3 4 8" xfId="11536"/>
    <cellStyle name="解释性文本 3 4 9" xfId="11537"/>
    <cellStyle name="解释性文本 3 5 2" xfId="11538"/>
    <cellStyle name="解释性文本 3 5 3" xfId="11539"/>
    <cellStyle name="解释性文本 3 5 4" xfId="11540"/>
    <cellStyle name="解释性文本 3 5 5" xfId="11541"/>
    <cellStyle name="解释性文本 3 6 10" xfId="11542"/>
    <cellStyle name="解释性文本 3 6 11" xfId="11543"/>
    <cellStyle name="解释性文本 3 6 12" xfId="11544"/>
    <cellStyle name="解释性文本 3 6 13" xfId="11545"/>
    <cellStyle name="输出 3 4 3 12" xfId="11546"/>
    <cellStyle name="解释性文本 3 6 2" xfId="11547"/>
    <cellStyle name="输出 3 4 3 13" xfId="11548"/>
    <cellStyle name="解释性文本 3 6 3" xfId="11549"/>
    <cellStyle name="注释 2 2 2" xfId="11550"/>
    <cellStyle name="解释性文本 3 6 4" xfId="11551"/>
    <cellStyle name="注释 2 2 3" xfId="11552"/>
    <cellStyle name="解释性文本 3 6 5" xfId="11553"/>
    <cellStyle name="注释 2 2 4" xfId="11554"/>
    <cellStyle name="解释性文本 3 6 6" xfId="11555"/>
    <cellStyle name="注释 2 2 5" xfId="11556"/>
    <cellStyle name="解释性文本 3 6 7" xfId="11557"/>
    <cellStyle name="注释 2 2 6" xfId="11558"/>
    <cellStyle name="解释性文本 3 6 8" xfId="11559"/>
    <cellStyle name="注释 2 2 7" xfId="11560"/>
    <cellStyle name="解释性文本 3 6 9" xfId="11561"/>
    <cellStyle name="解释性文本 4" xfId="11562"/>
    <cellStyle name="解释性文本 4 10" xfId="11563"/>
    <cellStyle name="解释性文本 4 11" xfId="11564"/>
    <cellStyle name="解释性文本 4 12" xfId="11565"/>
    <cellStyle name="解释性文本 4 13" xfId="11566"/>
    <cellStyle name="解释性文本 4 14" xfId="11567"/>
    <cellStyle name="解释性文本 4 15" xfId="11568"/>
    <cellStyle name="解释性文本 4 16" xfId="11569"/>
    <cellStyle name="解释性文本 4 17" xfId="11570"/>
    <cellStyle name="解释性文本 4 18" xfId="11571"/>
    <cellStyle name="解释性文本 4 2" xfId="11572"/>
    <cellStyle name="警告文本 7 3 9" xfId="11573"/>
    <cellStyle name="解释性文本 4 2 10" xfId="11574"/>
    <cellStyle name="解释性文本 4 2 11" xfId="11575"/>
    <cellStyle name="解释性文本 4 2 12" xfId="11576"/>
    <cellStyle name="解释性文本 4 2 13" xfId="11577"/>
    <cellStyle name="解释性文本 4 2 14" xfId="11578"/>
    <cellStyle name="解释性文本 4 2 15" xfId="11579"/>
    <cellStyle name="解释性文本 4 2 16" xfId="11580"/>
    <cellStyle name="解释性文本 4 2 2" xfId="11581"/>
    <cellStyle name="解释性文本 4 2 2 14" xfId="11582"/>
    <cellStyle name="解释性文本 4 2 2 15" xfId="11583"/>
    <cellStyle name="解释性文本 4 2 2 3 10" xfId="11584"/>
    <cellStyle name="解释性文本 4 2 2 3 11" xfId="11585"/>
    <cellStyle name="解释性文本 4 2 2 3 12" xfId="11586"/>
    <cellStyle name="解释性文本 4 2 2 3 13" xfId="11587"/>
    <cellStyle name="解释性文本 4 2 2 6" xfId="11588"/>
    <cellStyle name="解释性文本 4 2 2 7" xfId="11589"/>
    <cellStyle name="解释性文本 4 2 2 8" xfId="11590"/>
    <cellStyle name="解释性文本 4 2 2 9" xfId="11591"/>
    <cellStyle name="解释性文本 4 2 2_2016-2018年财政规划附表(2)" xfId="11592"/>
    <cellStyle name="解释性文本 4 2 3" xfId="11593"/>
    <cellStyle name="解释性文本 4 2 4" xfId="11594"/>
    <cellStyle name="解释性文本 4 2 4 12" xfId="11595"/>
    <cellStyle name="解释性文本 4 2 4 13" xfId="11596"/>
    <cellStyle name="解释性文本 4 2 4 6" xfId="11597"/>
    <cellStyle name="解释性文本 4 2 4 7" xfId="11598"/>
    <cellStyle name="解释性文本 4 2 4 8" xfId="11599"/>
    <cellStyle name="解释性文本 4 2 4 9" xfId="11600"/>
    <cellStyle name="解释性文本 4 2 5" xfId="11601"/>
    <cellStyle name="解释性文本 4 2 6" xfId="11602"/>
    <cellStyle name="解释性文本 4 2 7" xfId="11603"/>
    <cellStyle name="解释性文本 4 2 8" xfId="11604"/>
    <cellStyle name="解释性文本 4 2 9" xfId="11605"/>
    <cellStyle name="解释性文本 4 2_2015.1.3县级预算表" xfId="11606"/>
    <cellStyle name="解释性文本 4 3" xfId="11607"/>
    <cellStyle name="解释性文本 4 3 10" xfId="11608"/>
    <cellStyle name="解释性文本 4 3 11" xfId="11609"/>
    <cellStyle name="解释性文本 4 3 12" xfId="11610"/>
    <cellStyle name="解释性文本 4 3 13" xfId="11611"/>
    <cellStyle name="解释性文本 4 3 14" xfId="11612"/>
    <cellStyle name="解释性文本 4 3 15" xfId="11613"/>
    <cellStyle name="解释性文本 4 3 2" xfId="11614"/>
    <cellStyle name="解释性文本 4 3 2 2" xfId="11615"/>
    <cellStyle name="解释性文本 4 3 2 3" xfId="11616"/>
    <cellStyle name="解释性文本 4 3 2 4" xfId="11617"/>
    <cellStyle name="解释性文本 4 3 2 5" xfId="11618"/>
    <cellStyle name="解释性文本 4 3 3" xfId="11619"/>
    <cellStyle name="解释性文本 4 3 3 10" xfId="11620"/>
    <cellStyle name="解释性文本 4 3 3 11" xfId="11621"/>
    <cellStyle name="解释性文本 4 3 3 12" xfId="11622"/>
    <cellStyle name="解释性文本 4 3 3 13" xfId="11623"/>
    <cellStyle name="解释性文本 4 3 3 2" xfId="11624"/>
    <cellStyle name="解释性文本 4 3 3 3" xfId="11625"/>
    <cellStyle name="解释性文本 4 3 3 4" xfId="11626"/>
    <cellStyle name="解释性文本 4 3 3 5" xfId="11627"/>
    <cellStyle name="解释性文本 4 3 3 6" xfId="11628"/>
    <cellStyle name="解释性文本 4 3 3 7" xfId="11629"/>
    <cellStyle name="注释 4 2 10" xfId="11630"/>
    <cellStyle name="解释性文本 4 3 3 8" xfId="11631"/>
    <cellStyle name="注释 4 2 11" xfId="11632"/>
    <cellStyle name="解释性文本 4 3 3 9" xfId="11633"/>
    <cellStyle name="解释性文本 4 3 4" xfId="11634"/>
    <cellStyle name="解释性文本 4 3 5" xfId="11635"/>
    <cellStyle name="解释性文本 4 3 6" xfId="11636"/>
    <cellStyle name="解释性文本 4 3 7" xfId="11637"/>
    <cellStyle name="解释性文本 4 3 8" xfId="11638"/>
    <cellStyle name="解释性文本 4 3 9" xfId="11639"/>
    <cellStyle name="解释性文本 4 3_2016-2018年财政规划附表(2)" xfId="11640"/>
    <cellStyle name="解释性文本 4 4" xfId="11641"/>
    <cellStyle name="解释性文本 4 4 10" xfId="11642"/>
    <cellStyle name="解释性文本 4 4 11" xfId="11643"/>
    <cellStyle name="解释性文本 4 4 12" xfId="11644"/>
    <cellStyle name="解释性文本 4 4 13" xfId="11645"/>
    <cellStyle name="解释性文本 4 4 14" xfId="11646"/>
    <cellStyle name="解释性文本 4 4 15" xfId="11647"/>
    <cellStyle name="解释性文本 4 4 2 2" xfId="11648"/>
    <cellStyle name="解释性文本 4 4 2 3" xfId="11649"/>
    <cellStyle name="解释性文本 4 4 2 4" xfId="11650"/>
    <cellStyle name="解释性文本 4 4 2 5" xfId="11651"/>
    <cellStyle name="解释性文本 4 4 3 2" xfId="11652"/>
    <cellStyle name="解释性文本 4 4 3 3" xfId="11653"/>
    <cellStyle name="解释性文本 4 4 3 4" xfId="11654"/>
    <cellStyle name="解释性文本 4 4 3 5" xfId="11655"/>
    <cellStyle name="解释性文本 4 4 6" xfId="11656"/>
    <cellStyle name="解释性文本 4 4 7" xfId="11657"/>
    <cellStyle name="解释性文本 4 4 8" xfId="11658"/>
    <cellStyle name="解释性文本 4 4 9" xfId="11659"/>
    <cellStyle name="解释性文本 4 5" xfId="11660"/>
    <cellStyle name="解释性文本 4 5 3" xfId="11661"/>
    <cellStyle name="解释性文本 4 5 4" xfId="11662"/>
    <cellStyle name="解释性文本 4 6" xfId="11663"/>
    <cellStyle name="解释性文本 4 6 13" xfId="11664"/>
    <cellStyle name="注释 3 2 2" xfId="11665"/>
    <cellStyle name="解释性文本 4 6 4" xfId="11666"/>
    <cellStyle name="注释 3 2 3" xfId="11667"/>
    <cellStyle name="解释性文本 4 6 5" xfId="11668"/>
    <cellStyle name="注释 3 2 4" xfId="11669"/>
    <cellStyle name="解释性文本 4 6 6" xfId="11670"/>
    <cellStyle name="注释 3 2 5" xfId="11671"/>
    <cellStyle name="解释性文本 4 6 7" xfId="11672"/>
    <cellStyle name="注释 3 2 6" xfId="11673"/>
    <cellStyle name="解释性文本 4 6 8" xfId="11674"/>
    <cellStyle name="注释 3 2 7" xfId="11675"/>
    <cellStyle name="解释性文本 4 6 9" xfId="11676"/>
    <cellStyle name="解释性文本 4 7" xfId="11677"/>
    <cellStyle name="解释性文本 4 8" xfId="11678"/>
    <cellStyle name="解释性文本 4 9" xfId="11679"/>
    <cellStyle name="解释性文本 5" xfId="11680"/>
    <cellStyle name="解释性文本 5 10" xfId="11681"/>
    <cellStyle name="解释性文本 5 11" xfId="11682"/>
    <cellStyle name="解释性文本 5 12" xfId="11683"/>
    <cellStyle name="解释性文本 5 13" xfId="11684"/>
    <cellStyle name="解释性文本 5 14" xfId="11685"/>
    <cellStyle name="解释性文本 5 15" xfId="11686"/>
    <cellStyle name="解释性文本 5 16" xfId="11687"/>
    <cellStyle name="解释性文本 5 17" xfId="11688"/>
    <cellStyle name="解释性文本 5 2" xfId="11689"/>
    <cellStyle name="解释性文本 5 2 2" xfId="11690"/>
    <cellStyle name="解释性文本 5 2 3" xfId="11691"/>
    <cellStyle name="解释性文本 5 2 3 10" xfId="11692"/>
    <cellStyle name="解释性文本 5 2 3 11" xfId="11693"/>
    <cellStyle name="解释性文本 5 2 3 12" xfId="11694"/>
    <cellStyle name="解释性文本 5 2 3 13" xfId="11695"/>
    <cellStyle name="解释性文本 5 2 3 2" xfId="11696"/>
    <cellStyle name="解释性文本 5 2 3 3" xfId="11697"/>
    <cellStyle name="解释性文本 5 2 3 4" xfId="11698"/>
    <cellStyle name="解释性文本 5 2 4" xfId="11699"/>
    <cellStyle name="解释性文本 5 2 5" xfId="11700"/>
    <cellStyle name="解释性文本 5 2 6" xfId="11701"/>
    <cellStyle name="解释性文本 5 2 7" xfId="11702"/>
    <cellStyle name="解释性文本 5 2 8" xfId="11703"/>
    <cellStyle name="解释性文本 5 2 9" xfId="11704"/>
    <cellStyle name="解释性文本 5 3" xfId="11705"/>
    <cellStyle name="解释性文本 5 3 2 2" xfId="11706"/>
    <cellStyle name="解释性文本 5 3 2 3" xfId="11707"/>
    <cellStyle name="解释性文本 5 3 2 4" xfId="11708"/>
    <cellStyle name="解释性文本 5 3 3 10" xfId="11709"/>
    <cellStyle name="解释性文本 5 3 3 11" xfId="11710"/>
    <cellStyle name="解释性文本 5 3 3 12" xfId="11711"/>
    <cellStyle name="解释性文本 5 3 3 13" xfId="11712"/>
    <cellStyle name="解释性文本 5 3 3 2" xfId="11713"/>
    <cellStyle name="解释性文本 5 3 3 3" xfId="11714"/>
    <cellStyle name="解释性文本 5 3 3 4" xfId="11715"/>
    <cellStyle name="警告文本 4 2 11" xfId="11716"/>
    <cellStyle name="解释性文本 5 3 4" xfId="11717"/>
    <cellStyle name="警告文本 4 2 12" xfId="11718"/>
    <cellStyle name="解释性文本 5 3 5" xfId="11719"/>
    <cellStyle name="警告文本 4 2 13" xfId="11720"/>
    <cellStyle name="解释性文本 5 3 6" xfId="11721"/>
    <cellStyle name="警告文本 4 2 14" xfId="11722"/>
    <cellStyle name="解释性文本 5 3 7" xfId="11723"/>
    <cellStyle name="警告文本 4 2 15" xfId="11724"/>
    <cellStyle name="解释性文本 5 3 8" xfId="11725"/>
    <cellStyle name="解释性文本 5 4" xfId="11726"/>
    <cellStyle name="解释性文本 5 5" xfId="11727"/>
    <cellStyle name="解释性文本 5 5 11" xfId="11728"/>
    <cellStyle name="解释性文本 5 5 12" xfId="11729"/>
    <cellStyle name="解释性文本 5 5 13" xfId="11730"/>
    <cellStyle name="解释性文本 5 5 2" xfId="11731"/>
    <cellStyle name="解释性文本 5 5 3" xfId="11732"/>
    <cellStyle name="解释性文本 5 5 4" xfId="11733"/>
    <cellStyle name="解释性文本 5 5 5" xfId="11734"/>
    <cellStyle name="解释性文本 5 5 6" xfId="11735"/>
    <cellStyle name="解释性文本 5 5 7" xfId="11736"/>
    <cellStyle name="解释性文本 5 5 8" xfId="11737"/>
    <cellStyle name="解释性文本 5 5 9" xfId="11738"/>
    <cellStyle name="解释性文本 5 6" xfId="11739"/>
    <cellStyle name="解释性文本 5 7" xfId="11740"/>
    <cellStyle name="解释性文本 5 8" xfId="11741"/>
    <cellStyle name="解释性文本 5 9" xfId="11742"/>
    <cellStyle name="解释性文本 5_2015.1.3县级预算表" xfId="11743"/>
    <cellStyle name="解释性文本 6" xfId="11744"/>
    <cellStyle name="警告文本 2 2 4 3" xfId="11745"/>
    <cellStyle name="解释性文本 6 10" xfId="11746"/>
    <cellStyle name="警告文本 2 2 4 4" xfId="11747"/>
    <cellStyle name="解释性文本 6 11" xfId="11748"/>
    <cellStyle name="警告文本 2 2 4 5" xfId="11749"/>
    <cellStyle name="解释性文本 6 12" xfId="11750"/>
    <cellStyle name="警告文本 2 2 4 6" xfId="11751"/>
    <cellStyle name="解释性文本 6 13" xfId="11752"/>
    <cellStyle name="警告文本 2 2 4 7" xfId="11753"/>
    <cellStyle name="解释性文本 6 14" xfId="11754"/>
    <cellStyle name="警告文本 2 2 4 8" xfId="11755"/>
    <cellStyle name="解释性文本 6 15" xfId="11756"/>
    <cellStyle name="解释性文本 6 2" xfId="11757"/>
    <cellStyle name="解释性文本 6 2 2" xfId="11758"/>
    <cellStyle name="解释性文本 6 2 3" xfId="11759"/>
    <cellStyle name="解释性文本 6 2 4" xfId="11760"/>
    <cellStyle name="解释性文本 6 2 5" xfId="11761"/>
    <cellStyle name="解释性文本 6 3" xfId="11762"/>
    <cellStyle name="解释性文本 6 3 10" xfId="11763"/>
    <cellStyle name="解释性文本 6 3 11" xfId="11764"/>
    <cellStyle name="解释性文本 6 3 12" xfId="11765"/>
    <cellStyle name="解释性文本 6 3 13" xfId="11766"/>
    <cellStyle name="解释性文本 6 3 2" xfId="11767"/>
    <cellStyle name="解释性文本 6 3 3" xfId="11768"/>
    <cellStyle name="解释性文本 6 3 4" xfId="11769"/>
    <cellStyle name="解释性文本 6 3 5" xfId="11770"/>
    <cellStyle name="解释性文本 6 3 6" xfId="11771"/>
    <cellStyle name="解释性文本 6 3 7" xfId="11772"/>
    <cellStyle name="解释性文本 6 3 8" xfId="11773"/>
    <cellStyle name="解释性文本 6 3 9" xfId="11774"/>
    <cellStyle name="解释性文本 6 4" xfId="11775"/>
    <cellStyle name="解释性文本 6 5" xfId="11776"/>
    <cellStyle name="解释性文本 6 6" xfId="11777"/>
    <cellStyle name="解释性文本 6 7" xfId="11778"/>
    <cellStyle name="解释性文本 6 8" xfId="11779"/>
    <cellStyle name="解释性文本 6 9" xfId="11780"/>
    <cellStyle name="解释性文本 7" xfId="11781"/>
    <cellStyle name="解释性文本 7 10" xfId="11782"/>
    <cellStyle name="解释性文本 7 11" xfId="11783"/>
    <cellStyle name="输出 4 4 3 10" xfId="11784"/>
    <cellStyle name="解释性文本 7 12" xfId="11785"/>
    <cellStyle name="输出 4 4 3 11" xfId="11786"/>
    <cellStyle name="解释性文本 7 13" xfId="11787"/>
    <cellStyle name="输出 4 4 3 12" xfId="11788"/>
    <cellStyle name="解释性文本 7 14" xfId="11789"/>
    <cellStyle name="输出 4 4 3 13" xfId="11790"/>
    <cellStyle name="解释性文本 7 15" xfId="11791"/>
    <cellStyle name="解释性文本 7 2 2" xfId="11792"/>
    <cellStyle name="解释性文本 7 2 3" xfId="11793"/>
    <cellStyle name="解释性文本 7 2 4" xfId="11794"/>
    <cellStyle name="解释性文本 7 2 5" xfId="11795"/>
    <cellStyle name="解释性文本 7 3 12" xfId="11796"/>
    <cellStyle name="解释性文本 7 3 13" xfId="11797"/>
    <cellStyle name="解释性文本 7 3 2" xfId="11798"/>
    <cellStyle name="解释性文本 7 3 3" xfId="11799"/>
    <cellStyle name="解释性文本 7 3 4" xfId="11800"/>
    <cellStyle name="解释性文本 7 3 5" xfId="11801"/>
    <cellStyle name="解释性文本 7 3 6" xfId="11802"/>
    <cellStyle name="解释性文本 7 3 7" xfId="11803"/>
    <cellStyle name="解释性文本 7 3 8" xfId="11804"/>
    <cellStyle name="解释性文本 7 3 9" xfId="11805"/>
    <cellStyle name="解释性文本 7 6" xfId="11806"/>
    <cellStyle name="解释性文本 7_2016-2018年财政规划附表(2)" xfId="11807"/>
    <cellStyle name="解释性文本 8" xfId="11808"/>
    <cellStyle name="解释性文本 8 10" xfId="11809"/>
    <cellStyle name="解释性文本 8 11" xfId="11810"/>
    <cellStyle name="解释性文本 9" xfId="11811"/>
    <cellStyle name="警告文本 10" xfId="11812"/>
    <cellStyle name="警告文本 11" xfId="11813"/>
    <cellStyle name="警告文本 12" xfId="11814"/>
    <cellStyle name="警告文本 2" xfId="11815"/>
    <cellStyle name="警告文本 2 11" xfId="11816"/>
    <cellStyle name="警告文本 2 12" xfId="11817"/>
    <cellStyle name="警告文本 2 13" xfId="11818"/>
    <cellStyle name="警告文本 2 14" xfId="11819"/>
    <cellStyle name="警告文本 2 15" xfId="11820"/>
    <cellStyle name="警告文本 2 16" xfId="11821"/>
    <cellStyle name="警告文本 2 17" xfId="11822"/>
    <cellStyle name="警告文本 2 18" xfId="11823"/>
    <cellStyle name="警告文本 2 2 2 10" xfId="11824"/>
    <cellStyle name="警告文本 2 2 2 11" xfId="11825"/>
    <cellStyle name="输入 5 5 2" xfId="11826"/>
    <cellStyle name="警告文本 2 2 2 12" xfId="11827"/>
    <cellStyle name="输入 5 5 3" xfId="11828"/>
    <cellStyle name="警告文本 2 2 2 13" xfId="11829"/>
    <cellStyle name="输入 5 5 4" xfId="11830"/>
    <cellStyle name="适中 5 5 10" xfId="11831"/>
    <cellStyle name="警告文本 2 2 2 14" xfId="11832"/>
    <cellStyle name="输入 5 5 5" xfId="11833"/>
    <cellStyle name="适中 5 5 11" xfId="11834"/>
    <cellStyle name="警告文本 2 2 2 15" xfId="11835"/>
    <cellStyle name="输入 5 15" xfId="11836"/>
    <cellStyle name="警告文本 2 2 2 2" xfId="11837"/>
    <cellStyle name="警告文本 2 2 2 2 2" xfId="11838"/>
    <cellStyle name="警告文本 2 2 2 2 3" xfId="11839"/>
    <cellStyle name="警告文本 2 2 2 2 4" xfId="11840"/>
    <cellStyle name="警告文本 2 2 2 2 5" xfId="11841"/>
    <cellStyle name="输入 5 16" xfId="11842"/>
    <cellStyle name="警告文本 2 2 2 3" xfId="11843"/>
    <cellStyle name="警告文本 2 2 2 3 10" xfId="11844"/>
    <cellStyle name="警告文本 2 2 2 3 11" xfId="11845"/>
    <cellStyle name="警告文本 2 2 2 3 2" xfId="11846"/>
    <cellStyle name="警告文本 2 2 2 3 3" xfId="11847"/>
    <cellStyle name="警告文本 2 2 2 3 4" xfId="11848"/>
    <cellStyle name="警告文本 2 2 2 3 5" xfId="11849"/>
    <cellStyle name="警告文本 2 2 2 3 6" xfId="11850"/>
    <cellStyle name="警告文本 2 2 2 3 7" xfId="11851"/>
    <cellStyle name="警告文本 2 2 2 3 8" xfId="11852"/>
    <cellStyle name="警告文本 2 2 2 3 9" xfId="11853"/>
    <cellStyle name="输入 5 17" xfId="11854"/>
    <cellStyle name="警告文本 2 2 2 4" xfId="11855"/>
    <cellStyle name="警告文本 2 2 2 5" xfId="11856"/>
    <cellStyle name="警告文本 2 2 2 6" xfId="11857"/>
    <cellStyle name="警告文本 2 2 2 7" xfId="11858"/>
    <cellStyle name="警告文本 2 2 2 8" xfId="11859"/>
    <cellStyle name="警告文本 2 2 2 9" xfId="11860"/>
    <cellStyle name="警告文本 2 2 2_2016-2018年财政规划附表(2)" xfId="11861"/>
    <cellStyle name="警告文本 2 2 3 2" xfId="11862"/>
    <cellStyle name="警告文本 2 2 3 3" xfId="11863"/>
    <cellStyle name="警告文本 2 2 3 4" xfId="11864"/>
    <cellStyle name="警告文本 2 2 3 5" xfId="11865"/>
    <cellStyle name="警告文本 2 2 4 10" xfId="11866"/>
    <cellStyle name="警告文本 2 2 4 11" xfId="11867"/>
    <cellStyle name="警告文本 2 2 4 12" xfId="11868"/>
    <cellStyle name="警告文本 2 2 4 13" xfId="11869"/>
    <cellStyle name="警告文本 2 2 4 2" xfId="11870"/>
    <cellStyle name="警告文本 2 2 4 9" xfId="11871"/>
    <cellStyle name="警告文本 2 2_2015.1.3县级预算表" xfId="11872"/>
    <cellStyle name="警告文本 2 3 10" xfId="11873"/>
    <cellStyle name="警告文本 2 3 15" xfId="11874"/>
    <cellStyle name="警告文本 2 3 2" xfId="11875"/>
    <cellStyle name="警告文本 2 3 2 2" xfId="11876"/>
    <cellStyle name="警告文本 2 3 2 3" xfId="11877"/>
    <cellStyle name="警告文本 2 3 2 4" xfId="11878"/>
    <cellStyle name="警告文本 2 3 2 5" xfId="11879"/>
    <cellStyle name="警告文本 2 3 3" xfId="11880"/>
    <cellStyle name="警告文本 2 3 3 10" xfId="11881"/>
    <cellStyle name="警告文本 2 3 3 11" xfId="11882"/>
    <cellStyle name="警告文本 2 3 3 12" xfId="11883"/>
    <cellStyle name="警告文本 2 3 3 13" xfId="11884"/>
    <cellStyle name="警告文本 2 3 3 2" xfId="11885"/>
    <cellStyle name="警告文本 2 3 3 3" xfId="11886"/>
    <cellStyle name="警告文本 2 3 3 4" xfId="11887"/>
    <cellStyle name="警告文本 2 3 3 5" xfId="11888"/>
    <cellStyle name="警告文本 2 3 3 6" xfId="11889"/>
    <cellStyle name="警告文本 2 3 3 7" xfId="11890"/>
    <cellStyle name="警告文本 2 3 3 8" xfId="11891"/>
    <cellStyle name="警告文本 2 3 3 9" xfId="11892"/>
    <cellStyle name="警告文本 2 3 4" xfId="11893"/>
    <cellStyle name="警告文本 2 3 5" xfId="11894"/>
    <cellStyle name="警告文本 2 3 6" xfId="11895"/>
    <cellStyle name="警告文本 2 4 10" xfId="11896"/>
    <cellStyle name="警告文本 2 4 11" xfId="11897"/>
    <cellStyle name="警告文本 2 4 12" xfId="11898"/>
    <cellStyle name="警告文本 2 4 13" xfId="11899"/>
    <cellStyle name="警告文本 2 4 14" xfId="11900"/>
    <cellStyle name="警告文本 2 4 15" xfId="11901"/>
    <cellStyle name="警告文本 2 4 2" xfId="11902"/>
    <cellStyle name="警告文本 2 4 2 2" xfId="11903"/>
    <cellStyle name="警告文本 2 4 2 3" xfId="11904"/>
    <cellStyle name="警告文本 2 4 2 4" xfId="11905"/>
    <cellStyle name="警告文本 2 4 2 5" xfId="11906"/>
    <cellStyle name="警告文本 2 4 3" xfId="11907"/>
    <cellStyle name="警告文本 2 4 3 10" xfId="11908"/>
    <cellStyle name="警告文本 2 4 3 11" xfId="11909"/>
    <cellStyle name="警告文本 2 4 3 12" xfId="11910"/>
    <cellStyle name="警告文本 2 4 3 13" xfId="11911"/>
    <cellStyle name="警告文本 2 4 3 2" xfId="11912"/>
    <cellStyle name="警告文本 2 4 3 3" xfId="11913"/>
    <cellStyle name="警告文本 2 4 3 4" xfId="11914"/>
    <cellStyle name="警告文本 2 4 3 5" xfId="11915"/>
    <cellStyle name="警告文本 2 4 3 6" xfId="11916"/>
    <cellStyle name="警告文本 2 4 3 7" xfId="11917"/>
    <cellStyle name="警告文本 2 4 3 8" xfId="11918"/>
    <cellStyle name="警告文本 2 4 3 9" xfId="11919"/>
    <cellStyle name="警告文本 2 4 4" xfId="11920"/>
    <cellStyle name="警告文本 2 4 5" xfId="11921"/>
    <cellStyle name="警告文本 2 4_2016-2018年财政规划附表(2)" xfId="11922"/>
    <cellStyle name="警告文本 2 5 2" xfId="11923"/>
    <cellStyle name="警告文本 2 5 3" xfId="11924"/>
    <cellStyle name="警告文本 2 5 4" xfId="11925"/>
    <cellStyle name="警告文本 2 5 5" xfId="11926"/>
    <cellStyle name="警告文本 2 6 2" xfId="11927"/>
    <cellStyle name="警告文本 2 6 3" xfId="11928"/>
    <cellStyle name="警告文本 2 6 4" xfId="11929"/>
    <cellStyle name="警告文本 2 6 5" xfId="11930"/>
    <cellStyle name="警告文本 2 9" xfId="11931"/>
    <cellStyle name="警告文本 2_2015.1.3县级预算表" xfId="11932"/>
    <cellStyle name="警告文本 3" xfId="11933"/>
    <cellStyle name="警告文本 3 10" xfId="11934"/>
    <cellStyle name="警告文本 3 11" xfId="11935"/>
    <cellStyle name="警告文本 3 12" xfId="11936"/>
    <cellStyle name="警告文本 3 13" xfId="11937"/>
    <cellStyle name="警告文本 3 14" xfId="11938"/>
    <cellStyle name="警告文本 3 15" xfId="11939"/>
    <cellStyle name="警告文本 3 16" xfId="11940"/>
    <cellStyle name="警告文本 3 17" xfId="11941"/>
    <cellStyle name="警告文本 3 18" xfId="11942"/>
    <cellStyle name="警告文本 3 2 10" xfId="11943"/>
    <cellStyle name="警告文本 3 2 11" xfId="11944"/>
    <cellStyle name="警告文本 3 2 12" xfId="11945"/>
    <cellStyle name="警告文本 3 2 13" xfId="11946"/>
    <cellStyle name="警告文本 3 2 14" xfId="11947"/>
    <cellStyle name="警告文本 3 2 15" xfId="11948"/>
    <cellStyle name="警告文本 3 2 2" xfId="11949"/>
    <cellStyle name="警告文本 3 2 2 11" xfId="11950"/>
    <cellStyle name="警告文本 3 2 2 12" xfId="11951"/>
    <cellStyle name="警告文本 3 2 2 13" xfId="11952"/>
    <cellStyle name="警告文本 3 2 2 14" xfId="11953"/>
    <cellStyle name="警告文本 3 2 2 15" xfId="11954"/>
    <cellStyle name="警告文本 3 2 2 2" xfId="11955"/>
    <cellStyle name="警告文本 3 2 2 2 2" xfId="11956"/>
    <cellStyle name="警告文本 3 2 2 2 3" xfId="11957"/>
    <cellStyle name="警告文本 3 2 2 2 4" xfId="11958"/>
    <cellStyle name="警告文本 3 2 2 2 5" xfId="11959"/>
    <cellStyle name="警告文本 3 2 2 3" xfId="11960"/>
    <cellStyle name="警告文本 3 2 2 3 2" xfId="11961"/>
    <cellStyle name="警告文本 3 2 2 3 3" xfId="11962"/>
    <cellStyle name="警告文本 3 2 2 3 8" xfId="11963"/>
    <cellStyle name="警告文本 3 2 2 3 9" xfId="11964"/>
    <cellStyle name="警告文本 3 2 2 4" xfId="11965"/>
    <cellStyle name="警告文本 3 2 2 5" xfId="11966"/>
    <cellStyle name="警告文本 3 2 2 6" xfId="11967"/>
    <cellStyle name="警告文本 3 2 2 7" xfId="11968"/>
    <cellStyle name="警告文本 3 2 2 8" xfId="11969"/>
    <cellStyle name="警告文本 3 2 2 9" xfId="11970"/>
    <cellStyle name="警告文本 3 2 2_2016-2018年财政规划附表(2)" xfId="11971"/>
    <cellStyle name="警告文本 3 2 3" xfId="11972"/>
    <cellStyle name="警告文本 3 2 3 2" xfId="11973"/>
    <cellStyle name="警告文本 3 2 3 3" xfId="11974"/>
    <cellStyle name="警告文本 3 2 3 4" xfId="11975"/>
    <cellStyle name="警告文本 3 2 3 5" xfId="11976"/>
    <cellStyle name="警告文本 3 2 4" xfId="11977"/>
    <cellStyle name="警告文本 3 2 4 2" xfId="11978"/>
    <cellStyle name="警告文本 3 2 4 3" xfId="11979"/>
    <cellStyle name="警告文本 3 2 4 4" xfId="11980"/>
    <cellStyle name="警告文本 3 2 4 5" xfId="11981"/>
    <cellStyle name="警告文本 3 2 4 6" xfId="11982"/>
    <cellStyle name="警告文本 3 2 5" xfId="11983"/>
    <cellStyle name="警告文本 3 2 6" xfId="11984"/>
    <cellStyle name="警告文本 3 2 7" xfId="11985"/>
    <cellStyle name="警告文本 3 2 8" xfId="11986"/>
    <cellStyle name="警告文本 3 2 9" xfId="11987"/>
    <cellStyle name="警告文本 3 2_2015.1.3县级预算表" xfId="11988"/>
    <cellStyle name="警告文本 3 3 14" xfId="11989"/>
    <cellStyle name="警告文本 3 3 15" xfId="11990"/>
    <cellStyle name="警告文本 3 3 2" xfId="11991"/>
    <cellStyle name="警告文本 3 3 2 2" xfId="11992"/>
    <cellStyle name="警告文本 3 3 2 3" xfId="11993"/>
    <cellStyle name="警告文本 3 3 2 4" xfId="11994"/>
    <cellStyle name="警告文本 3 3 2 5" xfId="11995"/>
    <cellStyle name="警告文本 3 3 3" xfId="11996"/>
    <cellStyle name="警告文本 3 3 3 10" xfId="11997"/>
    <cellStyle name="警告文本 3 3 3 11" xfId="11998"/>
    <cellStyle name="警告文本 3 3 3 12" xfId="11999"/>
    <cellStyle name="警告文本 3 3 3 13" xfId="12000"/>
    <cellStyle name="警告文本 3 3 3 2" xfId="12001"/>
    <cellStyle name="警告文本 3 3 3 3" xfId="12002"/>
    <cellStyle name="警告文本 3 3 3 4" xfId="12003"/>
    <cellStyle name="警告文本 3 3 4" xfId="12004"/>
    <cellStyle name="警告文本 3 3 5" xfId="12005"/>
    <cellStyle name="警告文本 3 4 10" xfId="12006"/>
    <cellStyle name="警告文本 3 4 11" xfId="12007"/>
    <cellStyle name="警告文本 3 4 12" xfId="12008"/>
    <cellStyle name="警告文本 3 4 13" xfId="12009"/>
    <cellStyle name="警告文本 3 4 14" xfId="12010"/>
    <cellStyle name="警告文本 3 4 15" xfId="12011"/>
    <cellStyle name="警告文本 3 4 2" xfId="12012"/>
    <cellStyle name="警告文本 3 4 2 2" xfId="12013"/>
    <cellStyle name="警告文本 3 4 2 3" xfId="12014"/>
    <cellStyle name="警告文本 3 4 2 4" xfId="12015"/>
    <cellStyle name="警告文本 3 4 2 5" xfId="12016"/>
    <cellStyle name="警告文本 3 4 3" xfId="12017"/>
    <cellStyle name="警告文本 3 4 3 10" xfId="12018"/>
    <cellStyle name="警告文本 3 4 3 11" xfId="12019"/>
    <cellStyle name="警告文本 3 4 3 12" xfId="12020"/>
    <cellStyle name="警告文本 3 4 3 13" xfId="12021"/>
    <cellStyle name="警告文本 3 4 3 2" xfId="12022"/>
    <cellStyle name="警告文本 3 4 3 3" xfId="12023"/>
    <cellStyle name="警告文本 3 4 3 4" xfId="12024"/>
    <cellStyle name="警告文本 3 4 3 5" xfId="12025"/>
    <cellStyle name="警告文本 3 4 4" xfId="12026"/>
    <cellStyle name="警告文本 3 4 5" xfId="12027"/>
    <cellStyle name="警告文本 3 4_2016-2018年财政规划附表(2)" xfId="12028"/>
    <cellStyle name="警告文本 3 5" xfId="12029"/>
    <cellStyle name="警告文本 3 5 2" xfId="12030"/>
    <cellStyle name="警告文本 3 5 3" xfId="12031"/>
    <cellStyle name="警告文本 3 5 4" xfId="12032"/>
    <cellStyle name="警告文本 3 5 5" xfId="12033"/>
    <cellStyle name="警告文本 3 6" xfId="12034"/>
    <cellStyle name="警告文本 3 6 10" xfId="12035"/>
    <cellStyle name="警告文本 3 6 11" xfId="12036"/>
    <cellStyle name="警告文本 3 6 12" xfId="12037"/>
    <cellStyle name="警告文本 3 6 13" xfId="12038"/>
    <cellStyle name="警告文本 3 6 2" xfId="12039"/>
    <cellStyle name="警告文本 3 6 3" xfId="12040"/>
    <cellStyle name="警告文本 3 6 4" xfId="12041"/>
    <cellStyle name="警告文本 3 6 5" xfId="12042"/>
    <cellStyle name="警告文本 3 6 6" xfId="12043"/>
    <cellStyle name="警告文本 3 6 7" xfId="12044"/>
    <cellStyle name="警告文本 3 6 8" xfId="12045"/>
    <cellStyle name="警告文本 3 6 9" xfId="12046"/>
    <cellStyle name="警告文本 3 7" xfId="12047"/>
    <cellStyle name="警告文本 3 8" xfId="12048"/>
    <cellStyle name="警告文本 3 9" xfId="12049"/>
    <cellStyle name="警告文本 3_2015.1.3县级预算表" xfId="12050"/>
    <cellStyle name="警告文本 4" xfId="12051"/>
    <cellStyle name="警告文本 4 10" xfId="12052"/>
    <cellStyle name="警告文本 4 11" xfId="12053"/>
    <cellStyle name="警告文本 4 12" xfId="12054"/>
    <cellStyle name="警告文本 4 13" xfId="12055"/>
    <cellStyle name="警告文本 4 14" xfId="12056"/>
    <cellStyle name="警告文本 4 15" xfId="12057"/>
    <cellStyle name="警告文本 4 17" xfId="12058"/>
    <cellStyle name="警告文本 4 18" xfId="12059"/>
    <cellStyle name="警告文本 4 2 2" xfId="12060"/>
    <cellStyle name="警告文本 4 2 2 10" xfId="12061"/>
    <cellStyle name="警告文本 4 2 2 11" xfId="12062"/>
    <cellStyle name="警告文本 4 2 2 12" xfId="12063"/>
    <cellStyle name="警告文本 4 2 2 13" xfId="12064"/>
    <cellStyle name="警告文本 4 2 2 14" xfId="12065"/>
    <cellStyle name="警告文本 4 2 2 15" xfId="12066"/>
    <cellStyle name="警告文本 4 2 2 2" xfId="12067"/>
    <cellStyle name="警告文本 4 2 2 2 2" xfId="12068"/>
    <cellStyle name="警告文本 4 2 2 2 3" xfId="12069"/>
    <cellStyle name="警告文本 4 2 2 2 4" xfId="12070"/>
    <cellStyle name="警告文本 4 2 2 2 5" xfId="12071"/>
    <cellStyle name="警告文本 4 2 2 3" xfId="12072"/>
    <cellStyle name="警告文本 4 2 2 3 2" xfId="12073"/>
    <cellStyle name="警告文本 4 2 2 3 3" xfId="12074"/>
    <cellStyle name="警告文本 4 2 2 3 4" xfId="12075"/>
    <cellStyle name="警告文本 4 2 2 3 5" xfId="12076"/>
    <cellStyle name="警告文本 4 2 2 3 6" xfId="12077"/>
    <cellStyle name="警告文本 4 2 2 3 7" xfId="12078"/>
    <cellStyle name="警告文本 4 2 2 3 8" xfId="12079"/>
    <cellStyle name="警告文本 4 2 2 3 9" xfId="12080"/>
    <cellStyle name="警告文本 4 2 2 4" xfId="12081"/>
    <cellStyle name="警告文本 4 2 2 5" xfId="12082"/>
    <cellStyle name="警告文本 4 2 2_2016-2018年财政规划附表(2)" xfId="12083"/>
    <cellStyle name="警告文本 4 2 3" xfId="12084"/>
    <cellStyle name="警告文本 4 2 3 2" xfId="12085"/>
    <cellStyle name="警告文本 4 2 3 3" xfId="12086"/>
    <cellStyle name="警告文本 4 2 3 4" xfId="12087"/>
    <cellStyle name="警告文本 4 2 3 5" xfId="12088"/>
    <cellStyle name="警告文本 4 2 4" xfId="12089"/>
    <cellStyle name="警告文本 4 2 4 13" xfId="12090"/>
    <cellStyle name="警告文本 4 2 4 2" xfId="12091"/>
    <cellStyle name="警告文本 4 2 4 3" xfId="12092"/>
    <cellStyle name="警告文本 4 2 4 4" xfId="12093"/>
    <cellStyle name="警告文本 4 2 4 5" xfId="12094"/>
    <cellStyle name="警告文本 4 2 4 6" xfId="12095"/>
    <cellStyle name="警告文本 4 2 6" xfId="12096"/>
    <cellStyle name="警告文本 4 2 7" xfId="12097"/>
    <cellStyle name="警告文本 4 2 8" xfId="12098"/>
    <cellStyle name="警告文本 4 2 9" xfId="12099"/>
    <cellStyle name="警告文本 4 2_2015.1.3县级预算表" xfId="12100"/>
    <cellStyle name="注释 4 4 2" xfId="12101"/>
    <cellStyle name="警告文本 4 3 11" xfId="12102"/>
    <cellStyle name="注释 4 4 3" xfId="12103"/>
    <cellStyle name="警告文本 4 3 12" xfId="12104"/>
    <cellStyle name="注释 4 4 4" xfId="12105"/>
    <cellStyle name="警告文本 4 3 13" xfId="12106"/>
    <cellStyle name="注释 4 4 5" xfId="12107"/>
    <cellStyle name="警告文本 4 3 14" xfId="12108"/>
    <cellStyle name="注释 4 4 6" xfId="12109"/>
    <cellStyle name="警告文本 4 3 15" xfId="12110"/>
    <cellStyle name="警告文本 4 3 2" xfId="12111"/>
    <cellStyle name="警告文本 4 3 2 2" xfId="12112"/>
    <cellStyle name="警告文本 4 3 2 3" xfId="12113"/>
    <cellStyle name="警告文本 4 3 2 4" xfId="12114"/>
    <cellStyle name="警告文本 4 3 2 5" xfId="12115"/>
    <cellStyle name="警告文本 4 3 3" xfId="12116"/>
    <cellStyle name="警告文本 4 3 3 10" xfId="12117"/>
    <cellStyle name="警告文本 4 3 3 11" xfId="12118"/>
    <cellStyle name="警告文本 4 3 3 12" xfId="12119"/>
    <cellStyle name="警告文本 4 3 3 13" xfId="12120"/>
    <cellStyle name="警告文本 4 3 3 2" xfId="12121"/>
    <cellStyle name="警告文本 4 3 3 3" xfId="12122"/>
    <cellStyle name="警告文本 4 3 3 4" xfId="12123"/>
    <cellStyle name="警告文本 4 3 3 5" xfId="12124"/>
    <cellStyle name="警告文本 4 3 4" xfId="12125"/>
    <cellStyle name="警告文本 4 3 5" xfId="12126"/>
    <cellStyle name="警告文本 4 4 11" xfId="12127"/>
    <cellStyle name="警告文本 4 4 12" xfId="12128"/>
    <cellStyle name="警告文本 4 4 13" xfId="12129"/>
    <cellStyle name="警告文本 4 4 14" xfId="12130"/>
    <cellStyle name="警告文本 4 4 15" xfId="12131"/>
    <cellStyle name="警告文本 4 4 2" xfId="12132"/>
    <cellStyle name="警告文本 4 4 2 2" xfId="12133"/>
    <cellStyle name="警告文本 4 4 2 3" xfId="12134"/>
    <cellStyle name="警告文本 4 4 2 4" xfId="12135"/>
    <cellStyle name="警告文本 4 4 2 5" xfId="12136"/>
    <cellStyle name="警告文本 4 4 3" xfId="12137"/>
    <cellStyle name="警告文本 4 4 3 10" xfId="12138"/>
    <cellStyle name="警告文本 4 4 3 11" xfId="12139"/>
    <cellStyle name="警告文本 4 4 3 12" xfId="12140"/>
    <cellStyle name="警告文本 4 4 3 13" xfId="12141"/>
    <cellStyle name="警告文本 4 4 3 2" xfId="12142"/>
    <cellStyle name="警告文本 4 4 3 3" xfId="12143"/>
    <cellStyle name="警告文本 4 4 3 4" xfId="12144"/>
    <cellStyle name="警告文本 4 4 3 5" xfId="12145"/>
    <cellStyle name="警告文本 4 4 4" xfId="12146"/>
    <cellStyle name="警告文本 4 4 5" xfId="12147"/>
    <cellStyle name="警告文本 4 5 2" xfId="12148"/>
    <cellStyle name="警告文本 4 5 3" xfId="12149"/>
    <cellStyle name="警告文本 4 5 4" xfId="12150"/>
    <cellStyle name="警告文本 4 5 5" xfId="12151"/>
    <cellStyle name="警告文本 4 6 10" xfId="12152"/>
    <cellStyle name="警告文本 4 6 11" xfId="12153"/>
    <cellStyle name="警告文本 4 6 12" xfId="12154"/>
    <cellStyle name="警告文本 4 6 13" xfId="12155"/>
    <cellStyle name="警告文本 4 6 2" xfId="12156"/>
    <cellStyle name="警告文本 4 6 3" xfId="12157"/>
    <cellStyle name="警告文本 4 6 4" xfId="12158"/>
    <cellStyle name="警告文本 4 6 5" xfId="12159"/>
    <cellStyle name="警告文本 4 6 6" xfId="12160"/>
    <cellStyle name="警告文本 4 6 7" xfId="12161"/>
    <cellStyle name="警告文本 4 6 8" xfId="12162"/>
    <cellStyle name="警告文本 4 6 9" xfId="12163"/>
    <cellStyle name="警告文本 4 9" xfId="12164"/>
    <cellStyle name="警告文本 5" xfId="12165"/>
    <cellStyle name="警告文本 5 2" xfId="12166"/>
    <cellStyle name="警告文本 5 2 10" xfId="12167"/>
    <cellStyle name="警告文本 5 2 11" xfId="12168"/>
    <cellStyle name="警告文本 5 2 12" xfId="12169"/>
    <cellStyle name="警告文本 5 2 13" xfId="12170"/>
    <cellStyle name="警告文本 5 2 14" xfId="12171"/>
    <cellStyle name="警告文本 5 2 15" xfId="12172"/>
    <cellStyle name="警告文本 5 2 2" xfId="12173"/>
    <cellStyle name="警告文本 5 2 2 2" xfId="12174"/>
    <cellStyle name="警告文本 5 2 2 3" xfId="12175"/>
    <cellStyle name="警告文本 5 2 2 4" xfId="12176"/>
    <cellStyle name="警告文本 5 2 2 5" xfId="12177"/>
    <cellStyle name="警告文本 5 2 3" xfId="12178"/>
    <cellStyle name="警告文本 5 2 3 10" xfId="12179"/>
    <cellStyle name="警告文本 5 2 3 11" xfId="12180"/>
    <cellStyle name="警告文本 5 2 3 12" xfId="12181"/>
    <cellStyle name="警告文本 5 2 3 13" xfId="12182"/>
    <cellStyle name="警告文本 5 2 3 2" xfId="12183"/>
    <cellStyle name="警告文本 5 2 3 3" xfId="12184"/>
    <cellStyle name="警告文本 5 2 3 4" xfId="12185"/>
    <cellStyle name="警告文本 5 2 3 5" xfId="12186"/>
    <cellStyle name="警告文本 5 2 3 6" xfId="12187"/>
    <cellStyle name="警告文本 5 2 4" xfId="12188"/>
    <cellStyle name="警告文本 5 2_2016-2018年财政规划附表(2)" xfId="12189"/>
    <cellStyle name="警告文本 5 3" xfId="12190"/>
    <cellStyle name="警告文本 5 3 10" xfId="12191"/>
    <cellStyle name="警告文本 5 3 11" xfId="12192"/>
    <cellStyle name="警告文本 5 3 12" xfId="12193"/>
    <cellStyle name="警告文本 5 3 13" xfId="12194"/>
    <cellStyle name="警告文本 5 3 2" xfId="12195"/>
    <cellStyle name="警告文本 5 3 2 2" xfId="12196"/>
    <cellStyle name="警告文本 5 3 2 3" xfId="12197"/>
    <cellStyle name="警告文本 5 3 2 4" xfId="12198"/>
    <cellStyle name="警告文本 5 3 2 5" xfId="12199"/>
    <cellStyle name="警告文本 5 3 3" xfId="12200"/>
    <cellStyle name="警告文本 5 3 3 10" xfId="12201"/>
    <cellStyle name="警告文本 5 3 3 11" xfId="12202"/>
    <cellStyle name="警告文本 5 3 3 12" xfId="12203"/>
    <cellStyle name="警告文本 5 3 3 13" xfId="12204"/>
    <cellStyle name="警告文本 5 3 3 2" xfId="12205"/>
    <cellStyle name="警告文本 5 3 3 3" xfId="12206"/>
    <cellStyle name="警告文本 5 3 3 4" xfId="12207"/>
    <cellStyle name="警告文本 5 3 3 5" xfId="12208"/>
    <cellStyle name="警告文本 5 3 4" xfId="12209"/>
    <cellStyle name="警告文本 5 3 5" xfId="12210"/>
    <cellStyle name="警告文本 5 3 6" xfId="12211"/>
    <cellStyle name="警告文本 5 3 7" xfId="12212"/>
    <cellStyle name="警告文本 5 4" xfId="12213"/>
    <cellStyle name="警告文本 5 4 2" xfId="12214"/>
    <cellStyle name="警告文本 5 4 3" xfId="12215"/>
    <cellStyle name="警告文本 5 4 4" xfId="12216"/>
    <cellStyle name="警告文本 5 5" xfId="12217"/>
    <cellStyle name="警告文本 5 5 10" xfId="12218"/>
    <cellStyle name="警告文本 5 5 11" xfId="12219"/>
    <cellStyle name="警告文本 5 5 12" xfId="12220"/>
    <cellStyle name="警告文本 5 5 13" xfId="12221"/>
    <cellStyle name="警告文本 5 5 2" xfId="12222"/>
    <cellStyle name="警告文本 5 5 3" xfId="12223"/>
    <cellStyle name="警告文本 5 5 4" xfId="12224"/>
    <cellStyle name="警告文本 5 5 5" xfId="12225"/>
    <cellStyle name="警告文本 5 5 6" xfId="12226"/>
    <cellStyle name="警告文本 5 5 7" xfId="12227"/>
    <cellStyle name="链接单元格 3 2 10" xfId="12228"/>
    <cellStyle name="警告文本 5 5 8" xfId="12229"/>
    <cellStyle name="警告文本 5 6" xfId="12230"/>
    <cellStyle name="警告文本 5 7" xfId="12231"/>
    <cellStyle name="警告文本 5_2015.1.3县级预算表" xfId="12232"/>
    <cellStyle name="警告文本 6" xfId="12233"/>
    <cellStyle name="警告文本 6 10" xfId="12234"/>
    <cellStyle name="警告文本 6 11" xfId="12235"/>
    <cellStyle name="警告文本 6 12" xfId="12236"/>
    <cellStyle name="警告文本 6 13" xfId="12237"/>
    <cellStyle name="警告文本 6 14" xfId="12238"/>
    <cellStyle name="警告文本 6 15" xfId="12239"/>
    <cellStyle name="警告文本 6 2" xfId="12240"/>
    <cellStyle name="警告文本 6 2 2" xfId="12241"/>
    <cellStyle name="警告文本 6 2 3" xfId="12242"/>
    <cellStyle name="警告文本 6 2 4" xfId="12243"/>
    <cellStyle name="警告文本 6 2 5" xfId="12244"/>
    <cellStyle name="警告文本 6 3" xfId="12245"/>
    <cellStyle name="警告文本 6 3 10" xfId="12246"/>
    <cellStyle name="警告文本 6 3 11" xfId="12247"/>
    <cellStyle name="警告文本 6 3 12" xfId="12248"/>
    <cellStyle name="警告文本 6 3 2" xfId="12249"/>
    <cellStyle name="警告文本 6 3 3" xfId="12250"/>
    <cellStyle name="警告文本 6 3 4" xfId="12251"/>
    <cellStyle name="警告文本 6 3 5" xfId="12252"/>
    <cellStyle name="警告文本 6 3 6" xfId="12253"/>
    <cellStyle name="警告文本 6 3 7" xfId="12254"/>
    <cellStyle name="警告文本 6 4" xfId="12255"/>
    <cellStyle name="警告文本 6 5" xfId="12256"/>
    <cellStyle name="警告文本 6 6" xfId="12257"/>
    <cellStyle name="警告文本 6 7" xfId="12258"/>
    <cellStyle name="警告文本 6 8" xfId="12259"/>
    <cellStyle name="警告文本 6 9" xfId="12260"/>
    <cellStyle name="警告文本 7" xfId="12261"/>
    <cellStyle name="警告文本 7 10" xfId="12262"/>
    <cellStyle name="警告文本 7 11" xfId="12263"/>
    <cellStyle name="警告文本 7 12" xfId="12264"/>
    <cellStyle name="警告文本 7 13" xfId="12265"/>
    <cellStyle name="警告文本 7 14" xfId="12266"/>
    <cellStyle name="警告文本 7 15" xfId="12267"/>
    <cellStyle name="警告文本 7 2" xfId="12268"/>
    <cellStyle name="警告文本 7 2 2" xfId="12269"/>
    <cellStyle name="警告文本 7 2 3" xfId="12270"/>
    <cellStyle name="警告文本 7 2 4" xfId="12271"/>
    <cellStyle name="警告文本 7 2 5" xfId="12272"/>
    <cellStyle name="警告文本 7 3" xfId="12273"/>
    <cellStyle name="警告文本 7 3 10" xfId="12274"/>
    <cellStyle name="警告文本 7 3 11" xfId="12275"/>
    <cellStyle name="警告文本 7 3 12" xfId="12276"/>
    <cellStyle name="警告文本 7 3 13" xfId="12277"/>
    <cellStyle name="警告文本 7 3 2" xfId="12278"/>
    <cellStyle name="警告文本 7 3 3" xfId="12279"/>
    <cellStyle name="警告文本 7 3 4" xfId="12280"/>
    <cellStyle name="警告文本 7 3 5" xfId="12281"/>
    <cellStyle name="警告文本 7 3 6" xfId="12282"/>
    <cellStyle name="警告文本 7 3 7" xfId="12283"/>
    <cellStyle name="警告文本 7 3 8" xfId="12284"/>
    <cellStyle name="警告文本 7 4" xfId="12285"/>
    <cellStyle name="警告文本 7 5" xfId="12286"/>
    <cellStyle name="警告文本 7 6" xfId="12287"/>
    <cellStyle name="警告文本 7 7" xfId="12288"/>
    <cellStyle name="警告文本 7 8" xfId="12289"/>
    <cellStyle name="警告文本 7 9" xfId="12290"/>
    <cellStyle name="警告文本 7_2016-2018年财政规划附表(2)" xfId="12291"/>
    <cellStyle name="警告文本 8" xfId="12292"/>
    <cellStyle name="警告文本 8 10" xfId="12293"/>
    <cellStyle name="警告文本 8 11" xfId="12294"/>
    <cellStyle name="警告文本 8 12" xfId="12295"/>
    <cellStyle name="警告文本 8 13" xfId="12296"/>
    <cellStyle name="警告文本 8 2" xfId="12297"/>
    <cellStyle name="警告文本 8 3" xfId="12298"/>
    <cellStyle name="警告文本 8 4" xfId="12299"/>
    <cellStyle name="警告文本 8 5" xfId="12300"/>
    <cellStyle name="警告文本 8 6" xfId="12301"/>
    <cellStyle name="警告文本 8 7" xfId="12302"/>
    <cellStyle name="警告文本 8 8" xfId="12303"/>
    <cellStyle name="警告文本 8 9" xfId="12304"/>
    <cellStyle name="警告文本 9" xfId="12305"/>
    <cellStyle name="链接单元格 10" xfId="12306"/>
    <cellStyle name="链接单元格 11" xfId="12307"/>
    <cellStyle name="链接单元格 12" xfId="12308"/>
    <cellStyle name="链接单元格 2" xfId="12309"/>
    <cellStyle name="链接单元格 2 17" xfId="12310"/>
    <cellStyle name="链接单元格 2 18" xfId="12311"/>
    <cellStyle name="链接单元格 2 2 2" xfId="12312"/>
    <cellStyle name="链接单元格 2 2 2 2" xfId="12313"/>
    <cellStyle name="链接单元格 2 2 2 2 2" xfId="12314"/>
    <cellStyle name="链接单元格 2 2 2 2 3" xfId="12315"/>
    <cellStyle name="链接单元格 2 2 2 2 4" xfId="12316"/>
    <cellStyle name="链接单元格 2 2 2 2 5" xfId="12317"/>
    <cellStyle name="链接单元格 2 2 2 3" xfId="12318"/>
    <cellStyle name="链接单元格 2 2 2 3 10" xfId="12319"/>
    <cellStyle name="链接单元格 2 2 2 3 11" xfId="12320"/>
    <cellStyle name="链接单元格 2 2 2 3 12" xfId="12321"/>
    <cellStyle name="链接单元格 2 2 2 3 13" xfId="12322"/>
    <cellStyle name="链接单元格 2 2 2 3 2" xfId="12323"/>
    <cellStyle name="链接单元格 2 2 2 3 3" xfId="12324"/>
    <cellStyle name="链接单元格 2 2 2 3 4" xfId="12325"/>
    <cellStyle name="链接单元格 2 2 2 3 5" xfId="12326"/>
    <cellStyle name="链接单元格 2 2 2 3 6" xfId="12327"/>
    <cellStyle name="链接单元格 2 2 2 4" xfId="12328"/>
    <cellStyle name="链接单元格 2 2 2 5" xfId="12329"/>
    <cellStyle name="链接单元格 2 2 2 6" xfId="12330"/>
    <cellStyle name="链接单元格 2 2 2 7" xfId="12331"/>
    <cellStyle name="链接单元格 2 2 2 8" xfId="12332"/>
    <cellStyle name="链接单元格 2 2 2 9" xfId="12333"/>
    <cellStyle name="链接单元格 2 2 3" xfId="12334"/>
    <cellStyle name="链接单元格 2 2 3 2" xfId="12335"/>
    <cellStyle name="链接单元格 2 2 3 3" xfId="12336"/>
    <cellStyle name="链接单元格 2 2 3 4" xfId="12337"/>
    <cellStyle name="链接单元格 2 2 4" xfId="12338"/>
    <cellStyle name="链接单元格 2 2 4 10" xfId="12339"/>
    <cellStyle name="链接单元格 2 2 4 2" xfId="12340"/>
    <cellStyle name="链接单元格 2 2 4 3" xfId="12341"/>
    <cellStyle name="链接单元格 2 2 4 4" xfId="12342"/>
    <cellStyle name="链接单元格 2 2 4 5" xfId="12343"/>
    <cellStyle name="链接单元格 2 2 4 6" xfId="12344"/>
    <cellStyle name="链接单元格 2 2 4 7" xfId="12345"/>
    <cellStyle name="链接单元格 2 2 4 8" xfId="12346"/>
    <cellStyle name="链接单元格 2 2 4 9" xfId="12347"/>
    <cellStyle name="链接单元格 2 2 9" xfId="12348"/>
    <cellStyle name="链接单元格 2 2_2015.1.3县级预算表" xfId="12349"/>
    <cellStyle name="链接单元格 2 3 10" xfId="12350"/>
    <cellStyle name="链接单元格 2 3 11" xfId="12351"/>
    <cellStyle name="链接单元格 2 3 2" xfId="12352"/>
    <cellStyle name="链接单元格 2 3 3" xfId="12353"/>
    <cellStyle name="链接单元格 2 3 3 10" xfId="12354"/>
    <cellStyle name="链接单元格 2 3 3 2" xfId="12355"/>
    <cellStyle name="链接单元格 2 3 3 3" xfId="12356"/>
    <cellStyle name="链接单元格 2 3 3 4" xfId="12357"/>
    <cellStyle name="链接单元格 2 3 3 6" xfId="12358"/>
    <cellStyle name="链接单元格 2 3 3 7" xfId="12359"/>
    <cellStyle name="链接单元格 2 3 3 9" xfId="12360"/>
    <cellStyle name="链接单元格 2 3 4" xfId="12361"/>
    <cellStyle name="链接单元格 2 3_2016-2018年财政规划附表(2)" xfId="12362"/>
    <cellStyle name="链接单元格 2 4 10" xfId="12363"/>
    <cellStyle name="链接单元格 2 4 11" xfId="12364"/>
    <cellStyle name="链接单元格 2 4 2" xfId="12365"/>
    <cellStyle name="链接单元格 2 4 2 2" xfId="12366"/>
    <cellStyle name="链接单元格 2 4 2 3" xfId="12367"/>
    <cellStyle name="链接单元格 2 4 2 4" xfId="12368"/>
    <cellStyle name="链接单元格 2 4 2 5" xfId="12369"/>
    <cellStyle name="链接单元格 2 4 3" xfId="12370"/>
    <cellStyle name="链接单元格 2 4 3 10" xfId="12371"/>
    <cellStyle name="链接单元格 2 4 3 2" xfId="12372"/>
    <cellStyle name="链接单元格 2 4 3 3" xfId="12373"/>
    <cellStyle name="链接单元格 2 4 3 4" xfId="12374"/>
    <cellStyle name="链接单元格 2 4 3 5" xfId="12375"/>
    <cellStyle name="链接单元格 2 4 3 6" xfId="12376"/>
    <cellStyle name="链接单元格 2 4 3 7" xfId="12377"/>
    <cellStyle name="链接单元格 2 4 3 8" xfId="12378"/>
    <cellStyle name="链接单元格 2 4 3 9" xfId="12379"/>
    <cellStyle name="链接单元格 2 4 4" xfId="12380"/>
    <cellStyle name="链接单元格 2 4 5" xfId="12381"/>
    <cellStyle name="链接单元格 2 4 6" xfId="12382"/>
    <cellStyle name="链接单元格 2 4 7" xfId="12383"/>
    <cellStyle name="链接单元格 2 4 8" xfId="12384"/>
    <cellStyle name="链接单元格 2 4 9" xfId="12385"/>
    <cellStyle name="链接单元格 2 5 3" xfId="12386"/>
    <cellStyle name="链接单元格 2 5 4" xfId="12387"/>
    <cellStyle name="链接单元格 2 5 5" xfId="12388"/>
    <cellStyle name="链接单元格 2 6" xfId="12389"/>
    <cellStyle name="链接单元格 2 6 8" xfId="12390"/>
    <cellStyle name="链接单元格 2 6 9" xfId="12391"/>
    <cellStyle name="链接单元格 4 2 4 8" xfId="12392"/>
    <cellStyle name="链接单元格 2_2015.1.3县级预算表" xfId="12393"/>
    <cellStyle name="链接单元格 3 10" xfId="12394"/>
    <cellStyle name="链接单元格 3 11" xfId="12395"/>
    <cellStyle name="链接单元格 3 12" xfId="12396"/>
    <cellStyle name="链接单元格 3 13" xfId="12397"/>
    <cellStyle name="链接单元格 3 14" xfId="12398"/>
    <cellStyle name="链接单元格 3 15" xfId="12399"/>
    <cellStyle name="链接单元格 3 16" xfId="12400"/>
    <cellStyle name="链接单元格 3 17" xfId="12401"/>
    <cellStyle name="链接单元格 3 18" xfId="12402"/>
    <cellStyle name="链接单元格 3 2 2" xfId="12403"/>
    <cellStyle name="链接单元格 3 2 2 2" xfId="12404"/>
    <cellStyle name="链接单元格 3 2 2 2 2" xfId="12405"/>
    <cellStyle name="链接单元格 3 2 2 2 3" xfId="12406"/>
    <cellStyle name="链接单元格 3 2 2 2 4" xfId="12407"/>
    <cellStyle name="链接单元格 3 2 2 2 5" xfId="12408"/>
    <cellStyle name="链接单元格 3 2 2 3" xfId="12409"/>
    <cellStyle name="链接单元格 3 2 2 3 4" xfId="12410"/>
    <cellStyle name="链接单元格 3 2 2 3 5" xfId="12411"/>
    <cellStyle name="链接单元格 3 2 2 3 6" xfId="12412"/>
    <cellStyle name="链接单元格 3 2 2 3 7" xfId="12413"/>
    <cellStyle name="链接单元格 3 2 2 3 8" xfId="12414"/>
    <cellStyle name="链接单元格 3 2 2 3 9" xfId="12415"/>
    <cellStyle name="链接单元格 3 2 2 4" xfId="12416"/>
    <cellStyle name="链接单元格 3 2 2 5" xfId="12417"/>
    <cellStyle name="链接单元格 3 2 2 6" xfId="12418"/>
    <cellStyle name="链接单元格 3 2 2 7" xfId="12419"/>
    <cellStyle name="链接单元格 3 2 2 8" xfId="12420"/>
    <cellStyle name="链接单元格 3 2 2 9" xfId="12421"/>
    <cellStyle name="链接单元格 3 2 2_2016-2018年财政规划附表(2)" xfId="12422"/>
    <cellStyle name="链接单元格 3 2 3" xfId="12423"/>
    <cellStyle name="链接单元格 3 2 3 2" xfId="12424"/>
    <cellStyle name="链接单元格 3 2 4" xfId="12425"/>
    <cellStyle name="链接单元格 3 2 4 10" xfId="12426"/>
    <cellStyle name="链接单元格 3 2 4 11" xfId="12427"/>
    <cellStyle name="链接单元格 3 2 4 12" xfId="12428"/>
    <cellStyle name="链接单元格 3 2 4 13" xfId="12429"/>
    <cellStyle name="链接单元格 3 2 4 2" xfId="12430"/>
    <cellStyle name="链接单元格 3 2 4 3" xfId="12431"/>
    <cellStyle name="链接单元格 3 2 4 4" xfId="12432"/>
    <cellStyle name="链接单元格 3 2 4 5" xfId="12433"/>
    <cellStyle name="链接单元格 3 2 4 6" xfId="12434"/>
    <cellStyle name="链接单元格 3 2 4 7" xfId="12435"/>
    <cellStyle name="链接单元格 3 2 4 8" xfId="12436"/>
    <cellStyle name="链接单元格 3 2 4 9" xfId="12437"/>
    <cellStyle name="链接单元格 3 2_2015.1.3县级预算表" xfId="12438"/>
    <cellStyle name="链接单元格 3 3 10" xfId="12439"/>
    <cellStyle name="链接单元格 3 3 11" xfId="12440"/>
    <cellStyle name="链接单元格 3 3 12" xfId="12441"/>
    <cellStyle name="链接单元格 3 3 13" xfId="12442"/>
    <cellStyle name="链接单元格 3 3 14" xfId="12443"/>
    <cellStyle name="链接单元格 3 3 15" xfId="12444"/>
    <cellStyle name="链接单元格 3 3 2" xfId="12445"/>
    <cellStyle name="链接单元格 3 3 2 4" xfId="12446"/>
    <cellStyle name="链接单元格 3 3 2 5" xfId="12447"/>
    <cellStyle name="链接单元格 3 3 3" xfId="12448"/>
    <cellStyle name="链接单元格 3 3 3 10" xfId="12449"/>
    <cellStyle name="链接单元格 3 3 3 11" xfId="12450"/>
    <cellStyle name="链接单元格 3 3 3 12" xfId="12451"/>
    <cellStyle name="链接单元格 3 3 3 13" xfId="12452"/>
    <cellStyle name="链接单元格 3 3 3 2" xfId="12453"/>
    <cellStyle name="链接单元格 3 3 3 3" xfId="12454"/>
    <cellStyle name="链接单元格 3 3 3 4" xfId="12455"/>
    <cellStyle name="链接单元格 3 3 3 5" xfId="12456"/>
    <cellStyle name="链接单元格 3 3 3 6" xfId="12457"/>
    <cellStyle name="链接单元格 3 3 3 7" xfId="12458"/>
    <cellStyle name="链接单元格 3 3 3 8" xfId="12459"/>
    <cellStyle name="链接单元格 3 3 3 9" xfId="12460"/>
    <cellStyle name="链接单元格 3 3 4" xfId="12461"/>
    <cellStyle name="链接单元格 3 3 5" xfId="12462"/>
    <cellStyle name="链接单元格 3 3 6" xfId="12463"/>
    <cellStyle name="链接单元格 3 3 7" xfId="12464"/>
    <cellStyle name="链接单元格 3 3 8" xfId="12465"/>
    <cellStyle name="链接单元格 3 3 9" xfId="12466"/>
    <cellStyle name="链接单元格 3 3_2016-2018年财政规划附表(2)" xfId="12467"/>
    <cellStyle name="链接单元格 3 4 10" xfId="12468"/>
    <cellStyle name="链接单元格 3 4 11" xfId="12469"/>
    <cellStyle name="链接单元格 3 4 2 2" xfId="12470"/>
    <cellStyle name="链接单元格 3 4 2 3" xfId="12471"/>
    <cellStyle name="链接单元格 3 4 2 4" xfId="12472"/>
    <cellStyle name="链接单元格 3 4 2 5" xfId="12473"/>
    <cellStyle name="注释 5 5 9" xfId="12474"/>
    <cellStyle name="链接单元格 3 4 3 13" xfId="12475"/>
    <cellStyle name="链接单元格 3 4 6" xfId="12476"/>
    <cellStyle name="链接单元格 3 4 7" xfId="12477"/>
    <cellStyle name="链接单元格 3 4 8" xfId="12478"/>
    <cellStyle name="链接单元格 3 4 9" xfId="12479"/>
    <cellStyle name="链接单元格 3 4_2016-2018年财政规划附表(2)" xfId="12480"/>
    <cellStyle name="链接单元格 3 6" xfId="12481"/>
    <cellStyle name="链接单元格 3 6 11" xfId="12482"/>
    <cellStyle name="链接单元格 3 6 12" xfId="12483"/>
    <cellStyle name="链接单元格 3 6 13" xfId="12484"/>
    <cellStyle name="链接单元格 3 6 6" xfId="12485"/>
    <cellStyle name="链接单元格 3 6 7" xfId="12486"/>
    <cellStyle name="链接单元格 3 6 8" xfId="12487"/>
    <cellStyle name="链接单元格 3 6 9" xfId="12488"/>
    <cellStyle name="链接单元格 3 7" xfId="12489"/>
    <cellStyle name="链接单元格 3 8" xfId="12490"/>
    <cellStyle name="链接单元格 3 9" xfId="12491"/>
    <cellStyle name="链接单元格 4" xfId="12492"/>
    <cellStyle name="输入 2 3 3 8" xfId="12493"/>
    <cellStyle name="链接单元格 4 10" xfId="12494"/>
    <cellStyle name="链接单元格 4 15" xfId="12495"/>
    <cellStyle name="链接单元格 4 16" xfId="12496"/>
    <cellStyle name="链接单元格 4 17" xfId="12497"/>
    <cellStyle name="链接单元格 4 18" xfId="12498"/>
    <cellStyle name="注释 4 3 3 9" xfId="12499"/>
    <cellStyle name="链接单元格 4 2" xfId="12500"/>
    <cellStyle name="链接单元格 4 2 16" xfId="12501"/>
    <cellStyle name="链接单元格 4 2 2" xfId="12502"/>
    <cellStyle name="链接单元格 4 2 2 2" xfId="12503"/>
    <cellStyle name="链接单元格 4 2 2 2 3" xfId="12504"/>
    <cellStyle name="链接单元格 4 2 2 2 4" xfId="12505"/>
    <cellStyle name="链接单元格 4 2 2 2 5" xfId="12506"/>
    <cellStyle name="链接单元格 4 2 2 3" xfId="12507"/>
    <cellStyle name="链接单元格 4 2 2 3 10" xfId="12508"/>
    <cellStyle name="链接单元格 4 2 2 3 11" xfId="12509"/>
    <cellStyle name="链接单元格 4 2 2 3 12" xfId="12510"/>
    <cellStyle name="链接单元格 4 2 2 3 13" xfId="12511"/>
    <cellStyle name="链接单元格 4 2 2 3 6" xfId="12512"/>
    <cellStyle name="链接单元格 4 2 2 3 7" xfId="12513"/>
    <cellStyle name="链接单元格 4 2 2 3 8" xfId="12514"/>
    <cellStyle name="链接单元格 4 2 2 3 9" xfId="12515"/>
    <cellStyle name="链接单元格 4 2 2 4" xfId="12516"/>
    <cellStyle name="链接单元格 4 2 2 5" xfId="12517"/>
    <cellStyle name="链接单元格 4 2 2 6" xfId="12518"/>
    <cellStyle name="链接单元格 4 2 2 7" xfId="12519"/>
    <cellStyle name="链接单元格 4 2 2 8" xfId="12520"/>
    <cellStyle name="链接单元格 4 2 2 9" xfId="12521"/>
    <cellStyle name="链接单元格 4 2 3" xfId="12522"/>
    <cellStyle name="链接单元格 4 2 3 5" xfId="12523"/>
    <cellStyle name="链接单元格 4 2 4" xfId="12524"/>
    <cellStyle name="链接单元格 4 2 4 10" xfId="12525"/>
    <cellStyle name="链接单元格 4 2 4 11" xfId="12526"/>
    <cellStyle name="链接单元格 4 2 4 13" xfId="12527"/>
    <cellStyle name="链接单元格 4 2 4 2" xfId="12528"/>
    <cellStyle name="链接单元格 4 2 4 3" xfId="12529"/>
    <cellStyle name="链接单元格 4 2 4 4" xfId="12530"/>
    <cellStyle name="链接单元格 4 2 4 5" xfId="12531"/>
    <cellStyle name="链接单元格 4 2 4 6" xfId="12532"/>
    <cellStyle name="链接单元格 4 2 4 7" xfId="12533"/>
    <cellStyle name="链接单元格 4 2 4 9" xfId="12534"/>
    <cellStyle name="链接单元格 4 2_2015.1.3县级预算表" xfId="12535"/>
    <cellStyle name="链接单元格 4 3" xfId="12536"/>
    <cellStyle name="链接单元格 4 3 2 4" xfId="12537"/>
    <cellStyle name="链接单元格 4 3 2 5" xfId="12538"/>
    <cellStyle name="链接单元格 4 3 3 10" xfId="12539"/>
    <cellStyle name="链接单元格 4 3 3 11" xfId="12540"/>
    <cellStyle name="链接单元格 4 3 3 12" xfId="12541"/>
    <cellStyle name="链接单元格 4 3 3 13" xfId="12542"/>
    <cellStyle name="链接单元格 4 3 3 2" xfId="12543"/>
    <cellStyle name="链接单元格 4 3 3 3" xfId="12544"/>
    <cellStyle name="链接单元格 4 3 3 4" xfId="12545"/>
    <cellStyle name="链接单元格 4 3 3 5" xfId="12546"/>
    <cellStyle name="链接单元格 4 3 3 6" xfId="12547"/>
    <cellStyle name="链接单元格 4 3 3 7" xfId="12548"/>
    <cellStyle name="链接单元格 4 3 3 8" xfId="12549"/>
    <cellStyle name="链接单元格 4 3 3 9" xfId="12550"/>
    <cellStyle name="链接单元格 4 3 8" xfId="12551"/>
    <cellStyle name="链接单元格 4 3 9" xfId="12552"/>
    <cellStyle name="链接单元格 4 3_2016-2018年财政规划附表(2)" xfId="12553"/>
    <cellStyle name="链接单元格 4 4" xfId="12554"/>
    <cellStyle name="链接单元格 4 4 10" xfId="12555"/>
    <cellStyle name="链接单元格 4 4 11" xfId="12556"/>
    <cellStyle name="链接单元格 4 4 12" xfId="12557"/>
    <cellStyle name="链接单元格 4 4 13" xfId="12558"/>
    <cellStyle name="链接单元格 4 4 14" xfId="12559"/>
    <cellStyle name="链接单元格 4 4 15" xfId="12560"/>
    <cellStyle name="链接单元格 4 4 2 2" xfId="12561"/>
    <cellStyle name="链接单元格 4 4 2 3" xfId="12562"/>
    <cellStyle name="链接单元格 4 4 2 4" xfId="12563"/>
    <cellStyle name="链接单元格 4 4 2 5" xfId="12564"/>
    <cellStyle name="链接单元格 4 4 3 10" xfId="12565"/>
    <cellStyle name="链接单元格 4 4 3 11" xfId="12566"/>
    <cellStyle name="链接单元格 4 4 3 12" xfId="12567"/>
    <cellStyle name="链接单元格 4 4 3 13" xfId="12568"/>
    <cellStyle name="链接单元格 4 4 3 2" xfId="12569"/>
    <cellStyle name="链接单元格 4 4 3 3" xfId="12570"/>
    <cellStyle name="链接单元格 4 4 3 4" xfId="12571"/>
    <cellStyle name="链接单元格 4 4 3 5" xfId="12572"/>
    <cellStyle name="链接单元格 4 4 3 6" xfId="12573"/>
    <cellStyle name="链接单元格 4 4 3 7" xfId="12574"/>
    <cellStyle name="链接单元格 4 4 3 8" xfId="12575"/>
    <cellStyle name="链接单元格 4 4 3 9" xfId="12576"/>
    <cellStyle name="链接单元格 4 4 6" xfId="12577"/>
    <cellStyle name="链接单元格 4 4 7" xfId="12578"/>
    <cellStyle name="链接单元格 4 4 8" xfId="12579"/>
    <cellStyle name="链接单元格 4 4 9" xfId="12580"/>
    <cellStyle name="链接单元格 4 4_2016-2018年财政规划附表(2)" xfId="12581"/>
    <cellStyle name="链接单元格 4 5" xfId="12582"/>
    <cellStyle name="链接单元格 4 6" xfId="12583"/>
    <cellStyle name="链接单元格 4 6 10" xfId="12584"/>
    <cellStyle name="链接单元格 4 6 11" xfId="12585"/>
    <cellStyle name="链接单元格 4 6 12" xfId="12586"/>
    <cellStyle name="链接单元格 4 6 13" xfId="12587"/>
    <cellStyle name="链接单元格 4 6 6" xfId="12588"/>
    <cellStyle name="链接单元格 4 6 7" xfId="12589"/>
    <cellStyle name="链接单元格 4 6 8" xfId="12590"/>
    <cellStyle name="链接单元格 4 6 9" xfId="12591"/>
    <cellStyle name="链接单元格 4 7" xfId="12592"/>
    <cellStyle name="链接单元格 4 8" xfId="12593"/>
    <cellStyle name="链接单元格 4 9" xfId="12594"/>
    <cellStyle name="链接单元格 5" xfId="12595"/>
    <cellStyle name="链接单元格 5 11" xfId="12596"/>
    <cellStyle name="链接单元格 5 12" xfId="12597"/>
    <cellStyle name="链接单元格 5 13" xfId="12598"/>
    <cellStyle name="链接单元格 5 14" xfId="12599"/>
    <cellStyle name="链接单元格 5 15" xfId="12600"/>
    <cellStyle name="链接单元格 5 16" xfId="12601"/>
    <cellStyle name="链接单元格 5 17" xfId="12602"/>
    <cellStyle name="链接单元格 5 2 10" xfId="12603"/>
    <cellStyle name="链接单元格 5 2 11" xfId="12604"/>
    <cellStyle name="链接单元格 5 2 2" xfId="12605"/>
    <cellStyle name="链接单元格 5 2 2 2" xfId="12606"/>
    <cellStyle name="链接单元格 5 2 2 3" xfId="12607"/>
    <cellStyle name="输出 5 4 2" xfId="12608"/>
    <cellStyle name="链接单元格 5 2 2 4" xfId="12609"/>
    <cellStyle name="链接单元格 5 2 3" xfId="12610"/>
    <cellStyle name="输入 2 2 16" xfId="12611"/>
    <cellStyle name="链接单元格 5 2 3 2" xfId="12612"/>
    <cellStyle name="链接单元格 5 2 3 3" xfId="12613"/>
    <cellStyle name="输出 5 5 2" xfId="12614"/>
    <cellStyle name="链接单元格 5 2 3 4" xfId="12615"/>
    <cellStyle name="输出 5 5 3" xfId="12616"/>
    <cellStyle name="链接单元格 5 2 3 5" xfId="12617"/>
    <cellStyle name="链接单元格 5 2 4" xfId="12618"/>
    <cellStyle name="链接单元格 5 2 5" xfId="12619"/>
    <cellStyle name="链接单元格 5 2 6" xfId="12620"/>
    <cellStyle name="链接单元格 5 2 7" xfId="12621"/>
    <cellStyle name="链接单元格 5 2 8" xfId="12622"/>
    <cellStyle name="链接单元格 5 2 9" xfId="12623"/>
    <cellStyle name="适中 3 2 13" xfId="12624"/>
    <cellStyle name="链接单元格 5 2_2016-2018年财政规划附表(2)" xfId="12625"/>
    <cellStyle name="链接单元格 5 3 10" xfId="12626"/>
    <cellStyle name="链接单元格 5 3 11" xfId="12627"/>
    <cellStyle name="链接单元格 5 3 12" xfId="12628"/>
    <cellStyle name="链接单元格 5 3 13" xfId="12629"/>
    <cellStyle name="链接单元格 5 3 15" xfId="12630"/>
    <cellStyle name="链接单元格 5 3 2 5" xfId="12631"/>
    <cellStyle name="链接单元格 5 3 3 10" xfId="12632"/>
    <cellStyle name="链接单元格 5 3 3 11" xfId="12633"/>
    <cellStyle name="链接单元格 5 3 3 12" xfId="12634"/>
    <cellStyle name="链接单元格 5 3 3 13" xfId="12635"/>
    <cellStyle name="链接单元格 5 3 4" xfId="12636"/>
    <cellStyle name="链接单元格 5 3 5" xfId="12637"/>
    <cellStyle name="链接单元格 5 3 6" xfId="12638"/>
    <cellStyle name="链接单元格 5 3 7" xfId="12639"/>
    <cellStyle name="链接单元格 5 3 9" xfId="12640"/>
    <cellStyle name="链接单元格 5 3_2016-2018年财政规划附表(2)" xfId="12641"/>
    <cellStyle name="链接单元格 5 5 10" xfId="12642"/>
    <cellStyle name="链接单元格 5 5 11" xfId="12643"/>
    <cellStyle name="链接单元格 5 5 12" xfId="12644"/>
    <cellStyle name="链接单元格 5 5 13" xfId="12645"/>
    <cellStyle name="链接单元格 5 5 6" xfId="12646"/>
    <cellStyle name="链接单元格 5 5 7" xfId="12647"/>
    <cellStyle name="链接单元格 5 5 8" xfId="12648"/>
    <cellStyle name="链接单元格 5 5 9" xfId="12649"/>
    <cellStyle name="链接单元格 5 6" xfId="12650"/>
    <cellStyle name="链接单元格 5 7" xfId="12651"/>
    <cellStyle name="链接单元格 5 8" xfId="12652"/>
    <cellStyle name="链接单元格 5 9" xfId="12653"/>
    <cellStyle name="链接单元格 5_2015.1.3县级预算表" xfId="12654"/>
    <cellStyle name="链接单元格 6" xfId="12655"/>
    <cellStyle name="链接单元格 6 10" xfId="12656"/>
    <cellStyle name="链接单元格 6 11" xfId="12657"/>
    <cellStyle name="链接单元格 6 12" xfId="12658"/>
    <cellStyle name="链接单元格 6 13" xfId="12659"/>
    <cellStyle name="链接单元格 6 14" xfId="12660"/>
    <cellStyle name="链接单元格 6 15" xfId="12661"/>
    <cellStyle name="链接单元格 6 2" xfId="12662"/>
    <cellStyle name="链接单元格 6 2 2" xfId="12663"/>
    <cellStyle name="链接单元格 6 2 3" xfId="12664"/>
    <cellStyle name="链接单元格 6 2 4" xfId="12665"/>
    <cellStyle name="链接单元格 6 2 5" xfId="12666"/>
    <cellStyle name="链接单元格 6 3" xfId="12667"/>
    <cellStyle name="链接单元格 6 3 10" xfId="12668"/>
    <cellStyle name="链接单元格 6 3 11" xfId="12669"/>
    <cellStyle name="链接单元格 6 3 12" xfId="12670"/>
    <cellStyle name="链接单元格 6 3 13" xfId="12671"/>
    <cellStyle name="链接单元格 6 3 4" xfId="12672"/>
    <cellStyle name="链接单元格 6 3 5" xfId="12673"/>
    <cellStyle name="链接单元格 6 3 6" xfId="12674"/>
    <cellStyle name="链接单元格 6 3 7" xfId="12675"/>
    <cellStyle name="链接单元格 6 3 8" xfId="12676"/>
    <cellStyle name="链接单元格 6 3 9" xfId="12677"/>
    <cellStyle name="链接单元格 6 4" xfId="12678"/>
    <cellStyle name="链接单元格 6 5" xfId="12679"/>
    <cellStyle name="链接单元格 6 6" xfId="12680"/>
    <cellStyle name="链接单元格 6 7" xfId="12681"/>
    <cellStyle name="链接单元格 6 8" xfId="12682"/>
    <cellStyle name="链接单元格 6 9" xfId="12683"/>
    <cellStyle name="链接单元格 6_2016-2018年财政规划附表(2)" xfId="12684"/>
    <cellStyle name="链接单元格 7" xfId="12685"/>
    <cellStyle name="链接单元格 7 2" xfId="12686"/>
    <cellStyle name="链接单元格 7 2 2" xfId="12687"/>
    <cellStyle name="链接单元格 7 2 3" xfId="12688"/>
    <cellStyle name="链接单元格 7 2 4" xfId="12689"/>
    <cellStyle name="链接单元格 7 2 5" xfId="12690"/>
    <cellStyle name="链接单元格 7 3" xfId="12691"/>
    <cellStyle name="链接单元格 7 3 10" xfId="12692"/>
    <cellStyle name="链接单元格 7 3 11" xfId="12693"/>
    <cellStyle name="链接单元格 7 3 12" xfId="12694"/>
    <cellStyle name="链接单元格 7 3 2" xfId="12695"/>
    <cellStyle name="链接单元格 7 3 3" xfId="12696"/>
    <cellStyle name="链接单元格 7 3 4" xfId="12697"/>
    <cellStyle name="链接单元格 7 3 5" xfId="12698"/>
    <cellStyle name="链接单元格 7 3 6" xfId="12699"/>
    <cellStyle name="链接单元格 7 3 7" xfId="12700"/>
    <cellStyle name="链接单元格 7 3 8" xfId="12701"/>
    <cellStyle name="链接单元格 7 3 9" xfId="12702"/>
    <cellStyle name="链接单元格 7 4" xfId="12703"/>
    <cellStyle name="链接单元格 7 5" xfId="12704"/>
    <cellStyle name="链接单元格 7 6" xfId="12705"/>
    <cellStyle name="链接单元格 7 7" xfId="12706"/>
    <cellStyle name="链接单元格 7 8" xfId="12707"/>
    <cellStyle name="链接单元格 7 9" xfId="12708"/>
    <cellStyle name="链接单元格 7_2016-2018年财政规划附表(2)" xfId="12709"/>
    <cellStyle name="链接单元格 8" xfId="12710"/>
    <cellStyle name="链接单元格 8 10" xfId="12711"/>
    <cellStyle name="链接单元格 8 11" xfId="12712"/>
    <cellStyle name="链接单元格 8 12" xfId="12713"/>
    <cellStyle name="链接单元格 8 13" xfId="12714"/>
    <cellStyle name="链接单元格 8 2" xfId="12715"/>
    <cellStyle name="链接单元格 8 3" xfId="12716"/>
    <cellStyle name="链接单元格 8 4" xfId="12717"/>
    <cellStyle name="链接单元格 8 5" xfId="12718"/>
    <cellStyle name="链接单元格 8 6" xfId="12719"/>
    <cellStyle name="链接单元格 8 7" xfId="12720"/>
    <cellStyle name="链接单元格 8 8" xfId="12721"/>
    <cellStyle name="链接单元格 8 9" xfId="12722"/>
    <cellStyle name="适中 10" xfId="12723"/>
    <cellStyle name="适中 11" xfId="12724"/>
    <cellStyle name="适中 12" xfId="12725"/>
    <cellStyle name="输入 3 2 2 13" xfId="12726"/>
    <cellStyle name="适中 2 15" xfId="12727"/>
    <cellStyle name="输入 3 2 2 14" xfId="12728"/>
    <cellStyle name="适中 2 16" xfId="12729"/>
    <cellStyle name="输入 3 2 2 15" xfId="12730"/>
    <cellStyle name="适中 2 17" xfId="12731"/>
    <cellStyle name="适中 2 18" xfId="12732"/>
    <cellStyle name="适中 2 2" xfId="12733"/>
    <cellStyle name="适中 2 2 10" xfId="12734"/>
    <cellStyle name="适中 2 2 11" xfId="12735"/>
    <cellStyle name="适中 2 2 12" xfId="12736"/>
    <cellStyle name="适中 2 2 13" xfId="12737"/>
    <cellStyle name="适中 2 2 14" xfId="12738"/>
    <cellStyle name="适中 2 2 15" xfId="12739"/>
    <cellStyle name="适中 2 2 2 10" xfId="12740"/>
    <cellStyle name="适中 2 2 2 11" xfId="12741"/>
    <cellStyle name="适中 2 2 2 12" xfId="12742"/>
    <cellStyle name="适中 2 2 2 13" xfId="12743"/>
    <cellStyle name="适中 2 2 2 14" xfId="12744"/>
    <cellStyle name="适中 2 2 2 15" xfId="12745"/>
    <cellStyle name="适中 2 2 2 2" xfId="12746"/>
    <cellStyle name="适中 2 2 2 3" xfId="12747"/>
    <cellStyle name="适中 6 8" xfId="12748"/>
    <cellStyle name="适中 2 2 2 3 10" xfId="12749"/>
    <cellStyle name="适中 6 9" xfId="12750"/>
    <cellStyle name="适中 2 2 2 3 11" xfId="12751"/>
    <cellStyle name="适中 2 2 2 3 12" xfId="12752"/>
    <cellStyle name="适中 2 2 2 3 13" xfId="12753"/>
    <cellStyle name="适中 2 2 2 3 7" xfId="12754"/>
    <cellStyle name="适中 2 2 2 3 8" xfId="12755"/>
    <cellStyle name="适中 2 2 2 3 9" xfId="12756"/>
    <cellStyle name="适中 2 2 2 4" xfId="12757"/>
    <cellStyle name="适中 2 2 2 5" xfId="12758"/>
    <cellStyle name="适中 2 2 2 6" xfId="12759"/>
    <cellStyle name="适中 2 2 2 7" xfId="12760"/>
    <cellStyle name="适中 2 2 2 8" xfId="12761"/>
    <cellStyle name="适中 2 2 2 9" xfId="12762"/>
    <cellStyle name="适中 2 2 3" xfId="12763"/>
    <cellStyle name="适中 2 2 3 4" xfId="12764"/>
    <cellStyle name="适中 2 2 4" xfId="12765"/>
    <cellStyle name="适中 2 2 4 10" xfId="12766"/>
    <cellStyle name="适中 2 2 4 11" xfId="12767"/>
    <cellStyle name="适中 2 2 4 12" xfId="12768"/>
    <cellStyle name="适中 2 2 4 2" xfId="12769"/>
    <cellStyle name="适中 2 2 4 3" xfId="12770"/>
    <cellStyle name="适中 2 2 4 4" xfId="12771"/>
    <cellStyle name="适中 2 2 4 5" xfId="12772"/>
    <cellStyle name="适中 2 2 4 6" xfId="12773"/>
    <cellStyle name="适中 2 2 4 7" xfId="12774"/>
    <cellStyle name="适中 2 2 4 8" xfId="12775"/>
    <cellStyle name="适中 2 2 4 9" xfId="12776"/>
    <cellStyle name="适中 2 2 5" xfId="12777"/>
    <cellStyle name="适中 2 2 6" xfId="12778"/>
    <cellStyle name="适中 2 2 7" xfId="12779"/>
    <cellStyle name="适中 2 2 8" xfId="12780"/>
    <cellStyle name="适中 2 2_2015.1.3县级预算表" xfId="12781"/>
    <cellStyle name="适中 2 3" xfId="12782"/>
    <cellStyle name="适中 2 3 10" xfId="12783"/>
    <cellStyle name="适中 2 3 11" xfId="12784"/>
    <cellStyle name="适中 2 3 12" xfId="12785"/>
    <cellStyle name="适中 2 3 13" xfId="12786"/>
    <cellStyle name="适中 2 3 14" xfId="12787"/>
    <cellStyle name="适中 2 3 15" xfId="12788"/>
    <cellStyle name="适中 2 3 2" xfId="12789"/>
    <cellStyle name="适中 2 3 2 2" xfId="12790"/>
    <cellStyle name="适中 2 3 2 3" xfId="12791"/>
    <cellStyle name="适中 2 3 2 4" xfId="12792"/>
    <cellStyle name="适中 2 3 2 5" xfId="12793"/>
    <cellStyle name="适中 5 5 7" xfId="12794"/>
    <cellStyle name="适中 2 3 3 10" xfId="12795"/>
    <cellStyle name="适中 5 5 8" xfId="12796"/>
    <cellStyle name="适中 2 3 3 11" xfId="12797"/>
    <cellStyle name="适中 5 5 9" xfId="12798"/>
    <cellStyle name="适中 2 3 3 12" xfId="12799"/>
    <cellStyle name="适中 2 3 3 13" xfId="12800"/>
    <cellStyle name="适中 2 3 3 2" xfId="12801"/>
    <cellStyle name="适中 2 3 3 3" xfId="12802"/>
    <cellStyle name="适中 2 3 3 4" xfId="12803"/>
    <cellStyle name="适中 2 3 3 5" xfId="12804"/>
    <cellStyle name="适中 2 3 3 6" xfId="12805"/>
    <cellStyle name="适中 2 3 3 7" xfId="12806"/>
    <cellStyle name="适中 2 3 3 8" xfId="12807"/>
    <cellStyle name="适中 2 3 3 9" xfId="12808"/>
    <cellStyle name="适中 2 3_2016-2018年财政规划附表(2)" xfId="12809"/>
    <cellStyle name="适中 2 4" xfId="12810"/>
    <cellStyle name="适中 4 3 3" xfId="12811"/>
    <cellStyle name="适中 2 4 13" xfId="12812"/>
    <cellStyle name="适中 4 3 4" xfId="12813"/>
    <cellStyle name="适中 2 4 14" xfId="12814"/>
    <cellStyle name="适中 4 3 5" xfId="12815"/>
    <cellStyle name="适中 2 4 15" xfId="12816"/>
    <cellStyle name="适中 2 4 2" xfId="12817"/>
    <cellStyle name="适中 2 4 2 2" xfId="12818"/>
    <cellStyle name="适中 2 4 2 3" xfId="12819"/>
    <cellStyle name="适中 2 4 2 4" xfId="12820"/>
    <cellStyle name="适中 2 4 2 5" xfId="12821"/>
    <cellStyle name="适中 2 4 3" xfId="12822"/>
    <cellStyle name="适中 2 4 3 10" xfId="12823"/>
    <cellStyle name="适中 2 4 3 11" xfId="12824"/>
    <cellStyle name="适中 2 4 3 12" xfId="12825"/>
    <cellStyle name="适中 2 4 3 13" xfId="12826"/>
    <cellStyle name="适中 2 4 3 2" xfId="12827"/>
    <cellStyle name="适中 2 4 3 3" xfId="12828"/>
    <cellStyle name="适中 2 4 3 4" xfId="12829"/>
    <cellStyle name="适中 2 4 3 5" xfId="12830"/>
    <cellStyle name="适中 2 4 3 6" xfId="12831"/>
    <cellStyle name="适中 2 4 3 7" xfId="12832"/>
    <cellStyle name="适中 2 4 3 8" xfId="12833"/>
    <cellStyle name="适中 2 4 3 9" xfId="12834"/>
    <cellStyle name="适中 2 4 4" xfId="12835"/>
    <cellStyle name="适中 2 4 5" xfId="12836"/>
    <cellStyle name="适中 2 4 6" xfId="12837"/>
    <cellStyle name="适中 4 10" xfId="12838"/>
    <cellStyle name="适中 2 4 7" xfId="12839"/>
    <cellStyle name="适中 4 11" xfId="12840"/>
    <cellStyle name="适中 2 4 8" xfId="12841"/>
    <cellStyle name="输入 3 2 4 10" xfId="12842"/>
    <cellStyle name="适中 4 12" xfId="12843"/>
    <cellStyle name="适中 2 4 9" xfId="12844"/>
    <cellStyle name="适中 2 4_2016-2018年财政规划附表(2)" xfId="12845"/>
    <cellStyle name="适中 2 5" xfId="12846"/>
    <cellStyle name="适中 2 5 2" xfId="12847"/>
    <cellStyle name="适中 2 5 3" xfId="12848"/>
    <cellStyle name="适中 2 5 4" xfId="12849"/>
    <cellStyle name="适中 2 5 5" xfId="12850"/>
    <cellStyle name="适中 2 6" xfId="12851"/>
    <cellStyle name="适中 2 6 10" xfId="12852"/>
    <cellStyle name="适中 2 6 11" xfId="12853"/>
    <cellStyle name="适中 2 6 5" xfId="12854"/>
    <cellStyle name="适中 2 6 6" xfId="12855"/>
    <cellStyle name="适中 2 6 7" xfId="12856"/>
    <cellStyle name="适中 2 6 8" xfId="12857"/>
    <cellStyle name="适中 2 6 9" xfId="12858"/>
    <cellStyle name="适中 2 7" xfId="12859"/>
    <cellStyle name="适中 2 8" xfId="12860"/>
    <cellStyle name="适中 2 9" xfId="12861"/>
    <cellStyle name="输出 8" xfId="12862"/>
    <cellStyle name="适中 2_2015.1.3县级预算表" xfId="12863"/>
    <cellStyle name="适中 3 10" xfId="12864"/>
    <cellStyle name="适中 3 11" xfId="12865"/>
    <cellStyle name="适中 3 12" xfId="12866"/>
    <cellStyle name="适中 3 13" xfId="12867"/>
    <cellStyle name="适中 3 14" xfId="12868"/>
    <cellStyle name="适中 3 15" xfId="12869"/>
    <cellStyle name="适中 3 16" xfId="12870"/>
    <cellStyle name="适中 3 17" xfId="12871"/>
    <cellStyle name="适中 3 18" xfId="12872"/>
    <cellStyle name="适中 3 2" xfId="12873"/>
    <cellStyle name="适中 3 2 10" xfId="12874"/>
    <cellStyle name="适中 3 2 11" xfId="12875"/>
    <cellStyle name="适中 3 2 12" xfId="12876"/>
    <cellStyle name="适中 3 2 14" xfId="12877"/>
    <cellStyle name="输出 4 4 3 2" xfId="12878"/>
    <cellStyle name="适中 3 2 15" xfId="12879"/>
    <cellStyle name="输出 4 4 3 3" xfId="12880"/>
    <cellStyle name="适中 3 2 16" xfId="12881"/>
    <cellStyle name="适中 3 2 2 10" xfId="12882"/>
    <cellStyle name="适中 3 2 2 11" xfId="12883"/>
    <cellStyle name="适中 3 2 2 12" xfId="12884"/>
    <cellStyle name="适中 3 2 2 13" xfId="12885"/>
    <cellStyle name="适中 3 2 2 14" xfId="12886"/>
    <cellStyle name="适中 3 2 2 15" xfId="12887"/>
    <cellStyle name="适中 3 2 2 2" xfId="12888"/>
    <cellStyle name="适中 3 2 2 2 2" xfId="12889"/>
    <cellStyle name="适中 3 2 2 2 3" xfId="12890"/>
    <cellStyle name="适中 3 2 2 2 4" xfId="12891"/>
    <cellStyle name="适中 3 2 2 2 5" xfId="12892"/>
    <cellStyle name="适中 3 2 2 3" xfId="12893"/>
    <cellStyle name="适中 3 2 2 3 2" xfId="12894"/>
    <cellStyle name="适中 3 2 2 3 3" xfId="12895"/>
    <cellStyle name="适中 3 2 2 3 4" xfId="12896"/>
    <cellStyle name="适中 3 2 2 3 5" xfId="12897"/>
    <cellStyle name="适中 3 2 2 3 6" xfId="12898"/>
    <cellStyle name="适中 3 2 2 3 7" xfId="12899"/>
    <cellStyle name="适中 3 2 2 3 8" xfId="12900"/>
    <cellStyle name="适中 3 2 2 3 9" xfId="12901"/>
    <cellStyle name="适中 3 2 2 4" xfId="12902"/>
    <cellStyle name="适中 3 2 2 5" xfId="12903"/>
    <cellStyle name="适中 3 2 2 6" xfId="12904"/>
    <cellStyle name="适中 3 2 2 7" xfId="12905"/>
    <cellStyle name="适中 3 2 2 8" xfId="12906"/>
    <cellStyle name="适中 3 2 2 9" xfId="12907"/>
    <cellStyle name="适中 3 2 2_2016-2018年财政规划附表(2)" xfId="12908"/>
    <cellStyle name="输入 5 2 15" xfId="12909"/>
    <cellStyle name="适中 3 2 3 2" xfId="12910"/>
    <cellStyle name="适中 3 2 3 3" xfId="12911"/>
    <cellStyle name="适中 3 2 3 4" xfId="12912"/>
    <cellStyle name="适中 3 2 3 5" xfId="12913"/>
    <cellStyle name="适中 3 2 4 10" xfId="12914"/>
    <cellStyle name="常规_exceltmp1" xfId="12915"/>
    <cellStyle name="适中 3 2 4 11" xfId="12916"/>
    <cellStyle name="适中 3 2 4 12" xfId="12917"/>
    <cellStyle name="适中 3 2 4 13" xfId="12918"/>
    <cellStyle name="适中 3 2 4 2" xfId="12919"/>
    <cellStyle name="适中 3 2 4 3" xfId="12920"/>
    <cellStyle name="适中 3 2 4 4" xfId="12921"/>
    <cellStyle name="适中 3 2 4 5" xfId="12922"/>
    <cellStyle name="适中 3 2 4 6" xfId="12923"/>
    <cellStyle name="适中 3 2 4 7" xfId="12924"/>
    <cellStyle name="适中 3 2 4 8" xfId="12925"/>
    <cellStyle name="适中 3 2 4 9" xfId="12926"/>
    <cellStyle name="适中 3 2 8" xfId="12927"/>
    <cellStyle name="适中 3 2 9" xfId="12928"/>
    <cellStyle name="适中 3 3" xfId="12929"/>
    <cellStyle name="适中 3 3 10" xfId="12930"/>
    <cellStyle name="适中 3 3 11" xfId="12931"/>
    <cellStyle name="适中 3 3 12" xfId="12932"/>
    <cellStyle name="适中 3 3 13" xfId="12933"/>
    <cellStyle name="适中 3 3 14" xfId="12934"/>
    <cellStyle name="适中 3 3 2" xfId="12935"/>
    <cellStyle name="适中 3 3 2 3" xfId="12936"/>
    <cellStyle name="适中 3 3 2 4" xfId="12937"/>
    <cellStyle name="适中 3 3 2 5" xfId="12938"/>
    <cellStyle name="适中 3 3 3" xfId="12939"/>
    <cellStyle name="适中 3 3 3 10" xfId="12940"/>
    <cellStyle name="适中 3 3 3 11" xfId="12941"/>
    <cellStyle name="适中 3 3 3 12" xfId="12942"/>
    <cellStyle name="适中 3 3 3 13" xfId="12943"/>
    <cellStyle name="适中 3 3 3 2" xfId="12944"/>
    <cellStyle name="适中 3 3 3 3" xfId="12945"/>
    <cellStyle name="适中 3 3 3 4" xfId="12946"/>
    <cellStyle name="适中 3 3 3 5" xfId="12947"/>
    <cellStyle name="适中 3 3 3 6" xfId="12948"/>
    <cellStyle name="适中 3 3 3 7" xfId="12949"/>
    <cellStyle name="适中 3 3 3 8" xfId="12950"/>
    <cellStyle name="适中 3 3 3 9" xfId="12951"/>
    <cellStyle name="适中 3 3 4" xfId="12952"/>
    <cellStyle name="适中 3 3 5" xfId="12953"/>
    <cellStyle name="适中 3 3 6" xfId="12954"/>
    <cellStyle name="适中 3 3 7" xfId="12955"/>
    <cellStyle name="适中 3 3 8" xfId="12956"/>
    <cellStyle name="适中 3 3 9" xfId="12957"/>
    <cellStyle name="适中 3 4" xfId="12958"/>
    <cellStyle name="输出 2 2 2 4" xfId="12959"/>
    <cellStyle name="适中 3 4 10" xfId="12960"/>
    <cellStyle name="输出 2 2 2 5" xfId="12961"/>
    <cellStyle name="适中 3 4 11" xfId="12962"/>
    <cellStyle name="输出 2 2 2 6" xfId="12963"/>
    <cellStyle name="适中 3 4 12" xfId="12964"/>
    <cellStyle name="输出 2 2 2 7" xfId="12965"/>
    <cellStyle name="适中 3 4 13" xfId="12966"/>
    <cellStyle name="输出 2 2 2 8" xfId="12967"/>
    <cellStyle name="适中 3 4 14" xfId="12968"/>
    <cellStyle name="输出 2 2 2 9" xfId="12969"/>
    <cellStyle name="适中 3 4 15" xfId="12970"/>
    <cellStyle name="适中 3 4 2" xfId="12971"/>
    <cellStyle name="适中 3 4 2 2" xfId="12972"/>
    <cellStyle name="适中 3 4 2 3" xfId="12973"/>
    <cellStyle name="适中 3 4_2016-2018年财政规划附表(2)" xfId="12974"/>
    <cellStyle name="适中 3 4 2 4" xfId="12975"/>
    <cellStyle name="适中 3 4 2 5" xfId="12976"/>
    <cellStyle name="适中 3 4 3" xfId="12977"/>
    <cellStyle name="适中 3 4 3 10" xfId="12978"/>
    <cellStyle name="适中 3 4 3 11" xfId="12979"/>
    <cellStyle name="适中 3 4 3 12" xfId="12980"/>
    <cellStyle name="适中 3 4 3 13" xfId="12981"/>
    <cellStyle name="适中 3 4 3 2" xfId="12982"/>
    <cellStyle name="适中 3 4 3 3" xfId="12983"/>
    <cellStyle name="适中 3 4 3 4" xfId="12984"/>
    <cellStyle name="适中 3 4 3 5" xfId="12985"/>
    <cellStyle name="适中 3 4 3 6" xfId="12986"/>
    <cellStyle name="适中 3 4 3 7" xfId="12987"/>
    <cellStyle name="适中 3 4 3 8" xfId="12988"/>
    <cellStyle name="适中 3 4 3 9" xfId="12989"/>
    <cellStyle name="适中 3 4 4" xfId="12990"/>
    <cellStyle name="适中 3 4 5" xfId="12991"/>
    <cellStyle name="适中 3 4 6" xfId="12992"/>
    <cellStyle name="适中 3 4 7" xfId="12993"/>
    <cellStyle name="适中 3 4 8" xfId="12994"/>
    <cellStyle name="适中 3 4 9" xfId="12995"/>
    <cellStyle name="适中 3 5" xfId="12996"/>
    <cellStyle name="适中 3 5 2" xfId="12997"/>
    <cellStyle name="适中 3 5 3" xfId="12998"/>
    <cellStyle name="适中 3 5 4" xfId="12999"/>
    <cellStyle name="适中 3 5 5" xfId="13000"/>
    <cellStyle name="适中 3 6" xfId="13001"/>
    <cellStyle name="适中 3 6 10" xfId="13002"/>
    <cellStyle name="适中 3 6 4" xfId="13003"/>
    <cellStyle name="适中 3 6 5" xfId="13004"/>
    <cellStyle name="适中 3 6 6" xfId="13005"/>
    <cellStyle name="适中 3 6 7" xfId="13006"/>
    <cellStyle name="适中 3 6 8" xfId="13007"/>
    <cellStyle name="适中 3 6 9" xfId="13008"/>
    <cellStyle name="适中 3 7" xfId="13009"/>
    <cellStyle name="适中 3 8" xfId="13010"/>
    <cellStyle name="适中 3 9" xfId="13011"/>
    <cellStyle name="输入 3 2 4 11" xfId="13012"/>
    <cellStyle name="适中 4 13" xfId="13013"/>
    <cellStyle name="输入 3 2 4 12" xfId="13014"/>
    <cellStyle name="适中 4 14" xfId="13015"/>
    <cellStyle name="输入 3 2 4 13" xfId="13016"/>
    <cellStyle name="适中 4 15" xfId="13017"/>
    <cellStyle name="适中 4 16" xfId="13018"/>
    <cellStyle name="适中 4 17" xfId="13019"/>
    <cellStyle name="适中 4 18" xfId="13020"/>
    <cellStyle name="适中 4 2 10" xfId="13021"/>
    <cellStyle name="适中 4 2 11" xfId="13022"/>
    <cellStyle name="适中 4 2 12" xfId="13023"/>
    <cellStyle name="适中 4 2 13" xfId="13024"/>
    <cellStyle name="适中 4 2 14" xfId="13025"/>
    <cellStyle name="适中 4 2 15" xfId="13026"/>
    <cellStyle name="适中 4 2 16" xfId="13027"/>
    <cellStyle name="适中 4 2 2 10" xfId="13028"/>
    <cellStyle name="适中 4 2 2 11" xfId="13029"/>
    <cellStyle name="适中 4 2 2 12" xfId="13030"/>
    <cellStyle name="适中 4 2 2 13" xfId="13031"/>
    <cellStyle name="适中 4 2 2 14" xfId="13032"/>
    <cellStyle name="适中 4 2 2 15" xfId="13033"/>
    <cellStyle name="适中 4 2 2 2" xfId="13034"/>
    <cellStyle name="适中 4 2 2 2 2" xfId="13035"/>
    <cellStyle name="适中 4 2 2 3" xfId="13036"/>
    <cellStyle name="适中 4 2 2 3 13" xfId="13037"/>
    <cellStyle name="输入 5 5 11" xfId="13038"/>
    <cellStyle name="适中 4 2 2 3 2" xfId="13039"/>
    <cellStyle name="输入 5 5 12" xfId="13040"/>
    <cellStyle name="适中 4 2 2 3 3" xfId="13041"/>
    <cellStyle name="输入 5 5 13" xfId="13042"/>
    <cellStyle name="适中 4 2 2 3 4" xfId="13043"/>
    <cellStyle name="适中 4 2 2 3 5" xfId="13044"/>
    <cellStyle name="适中 4 2 2 3 6" xfId="13045"/>
    <cellStyle name="适中 4 2 2 3 7" xfId="13046"/>
    <cellStyle name="适中 4 2 2 3 8" xfId="13047"/>
    <cellStyle name="适中 4 2 2 3 9" xfId="13048"/>
    <cellStyle name="适中 4 2 2 4" xfId="13049"/>
    <cellStyle name="适中 4 2 2 5" xfId="13050"/>
    <cellStyle name="适中 4 2 2 6" xfId="13051"/>
    <cellStyle name="适中 4 2 2 7" xfId="13052"/>
    <cellStyle name="适中 4 2 2 8" xfId="13053"/>
    <cellStyle name="适中 4 2 2 9" xfId="13054"/>
    <cellStyle name="适中 4 2 2_2016-2018年财政规划附表(2)" xfId="13055"/>
    <cellStyle name="适中 4 2 3 2" xfId="13056"/>
    <cellStyle name="适中 4 2 3 3" xfId="13057"/>
    <cellStyle name="适中 4 2 4 10" xfId="13058"/>
    <cellStyle name="适中 4 2 4 11" xfId="13059"/>
    <cellStyle name="适中 4 2 4 12" xfId="13060"/>
    <cellStyle name="适中 4 2 4 13" xfId="13061"/>
    <cellStyle name="适中 4 2 4 2" xfId="13062"/>
    <cellStyle name="适中 4 2 4 3" xfId="13063"/>
    <cellStyle name="适中 4 2 7" xfId="13064"/>
    <cellStyle name="适中 4 2 8" xfId="13065"/>
    <cellStyle name="适中 4 2 9" xfId="13066"/>
    <cellStyle name="适中 4 2_2015.1.3县级预算表" xfId="13067"/>
    <cellStyle name="适中 4 3 10" xfId="13068"/>
    <cellStyle name="适中 4 3 11" xfId="13069"/>
    <cellStyle name="适中 4 3 12" xfId="13070"/>
    <cellStyle name="适中 4 3 13" xfId="13071"/>
    <cellStyle name="适中 4 3 14" xfId="13072"/>
    <cellStyle name="适中 4 3 15" xfId="13073"/>
    <cellStyle name="适中 4 3 2 2" xfId="13074"/>
    <cellStyle name="适中 4 3 2 3" xfId="13075"/>
    <cellStyle name="适中 4 3 2 4" xfId="13076"/>
    <cellStyle name="适中 4 3 2 5" xfId="13077"/>
    <cellStyle name="适中 4 3 3 10" xfId="13078"/>
    <cellStyle name="适中 4 3 3 11" xfId="13079"/>
    <cellStyle name="适中 4 3 3 12" xfId="13080"/>
    <cellStyle name="适中 4 3 3 13" xfId="13081"/>
    <cellStyle name="适中 4 3 3 2" xfId="13082"/>
    <cellStyle name="适中 4 3 3 3" xfId="13083"/>
    <cellStyle name="适中 4 3 6" xfId="13084"/>
    <cellStyle name="适中 4 3 7" xfId="13085"/>
    <cellStyle name="适中 4 3 8" xfId="13086"/>
    <cellStyle name="适中 4 3 9" xfId="13087"/>
    <cellStyle name="注释 5 14" xfId="13088"/>
    <cellStyle name="适中 4 3_2016-2018年财政规划附表(2)" xfId="13089"/>
    <cellStyle name="适中 4 4 13" xfId="13090"/>
    <cellStyle name="适中 4 4 14" xfId="13091"/>
    <cellStyle name="适中 4 4 15" xfId="13092"/>
    <cellStyle name="适中 4 4 2 2" xfId="13093"/>
    <cellStyle name="适中 4 4 2 3" xfId="13094"/>
    <cellStyle name="适中 4 4 2 4" xfId="13095"/>
    <cellStyle name="适中 4 4 2 5" xfId="13096"/>
    <cellStyle name="适中 4 4 3 10" xfId="13097"/>
    <cellStyle name="适中 4 4 3 11" xfId="13098"/>
    <cellStyle name="适中 4 4 3 12" xfId="13099"/>
    <cellStyle name="适中 4 4 3 13" xfId="13100"/>
    <cellStyle name="适中 4 4 3 2" xfId="13101"/>
    <cellStyle name="适中 4 4 3 3" xfId="13102"/>
    <cellStyle name="适中 4 4 7" xfId="13103"/>
    <cellStyle name="适中 4 4 8" xfId="13104"/>
    <cellStyle name="适中 4 4 9" xfId="13105"/>
    <cellStyle name="适中 4 4_2016-2018年财政规划附表(2)" xfId="13106"/>
    <cellStyle name="适中 4 5 2" xfId="13107"/>
    <cellStyle name="适中 4 5 3" xfId="13108"/>
    <cellStyle name="适中 4 5 4" xfId="13109"/>
    <cellStyle name="适中 4 5 5" xfId="13110"/>
    <cellStyle name="适中 4 6 10" xfId="13111"/>
    <cellStyle name="适中 4 6 11" xfId="13112"/>
    <cellStyle name="适中 4 6 12" xfId="13113"/>
    <cellStyle name="适中 4 6 13" xfId="13114"/>
    <cellStyle name="适中 4 6 2" xfId="13115"/>
    <cellStyle name="适中 4 6 3" xfId="13116"/>
    <cellStyle name="适中 4 6 4" xfId="13117"/>
    <cellStyle name="适中 4 6 5" xfId="13118"/>
    <cellStyle name="适中 4 6 6" xfId="13119"/>
    <cellStyle name="适中 4 6 7" xfId="13120"/>
    <cellStyle name="适中 4 6 8" xfId="13121"/>
    <cellStyle name="适中 4 6 9" xfId="13122"/>
    <cellStyle name="适中 4 8" xfId="13123"/>
    <cellStyle name="适中 4 9" xfId="13124"/>
    <cellStyle name="适中 4_2015.1.3县级预算表" xfId="13125"/>
    <cellStyle name="适中 5" xfId="13126"/>
    <cellStyle name="适中 5 10" xfId="13127"/>
    <cellStyle name="适中 5 11" xfId="13128"/>
    <cellStyle name="适中 5 12" xfId="13129"/>
    <cellStyle name="适中 5 13" xfId="13130"/>
    <cellStyle name="适中 5 14" xfId="13131"/>
    <cellStyle name="适中 5 15" xfId="13132"/>
    <cellStyle name="适中 5 16" xfId="13133"/>
    <cellStyle name="适中 5 17" xfId="13134"/>
    <cellStyle name="适中 5 2" xfId="13135"/>
    <cellStyle name="适中 5 2 10" xfId="13136"/>
    <cellStyle name="适中 5 2 2 4" xfId="13137"/>
    <cellStyle name="适中 5 2 2 5" xfId="13138"/>
    <cellStyle name="适中 5 2 3 10" xfId="13139"/>
    <cellStyle name="适中 5 2 3 11" xfId="13140"/>
    <cellStyle name="适中 5 2 3 12" xfId="13141"/>
    <cellStyle name="适中 5 2 3 13" xfId="13142"/>
    <cellStyle name="适中 5 2 3 2" xfId="13143"/>
    <cellStyle name="适中 5 2 3 3" xfId="13144"/>
    <cellStyle name="适中 5 2 3 4" xfId="13145"/>
    <cellStyle name="适中 5 2 3 5" xfId="13146"/>
    <cellStyle name="适中 5 2 3 6" xfId="13147"/>
    <cellStyle name="适中 5 2 3 7" xfId="13148"/>
    <cellStyle name="适中 5 2 3 8" xfId="13149"/>
    <cellStyle name="适中 5 2 3 9" xfId="13150"/>
    <cellStyle name="适中 5 2 7" xfId="13151"/>
    <cellStyle name="适中 5 2 8" xfId="13152"/>
    <cellStyle name="适中 5 2 9" xfId="13153"/>
    <cellStyle name="适中 5 2_2016-2018年财政规划附表(2)" xfId="13154"/>
    <cellStyle name="适中 5 3" xfId="13155"/>
    <cellStyle name="注释 4 5 2" xfId="13156"/>
    <cellStyle name="适中 5 3 15" xfId="13157"/>
    <cellStyle name="适中 5 3 2 2" xfId="13158"/>
    <cellStyle name="适中 5 3 2 3" xfId="13159"/>
    <cellStyle name="适中 5 3 2 4" xfId="13160"/>
    <cellStyle name="适中 5 3 2 5" xfId="13161"/>
    <cellStyle name="适中 5 3 3" xfId="13162"/>
    <cellStyle name="适中 5 3 3 10" xfId="13163"/>
    <cellStyle name="适中 5 3 3 11" xfId="13164"/>
    <cellStyle name="适中 5 3 3 12" xfId="13165"/>
    <cellStyle name="适中 5 3 3 13" xfId="13166"/>
    <cellStyle name="输出 2 6 12" xfId="13167"/>
    <cellStyle name="适中 5 3 3 2" xfId="13168"/>
    <cellStyle name="输出 2 6 13" xfId="13169"/>
    <cellStyle name="适中 5 3 3 3" xfId="13170"/>
    <cellStyle name="适中 5 3 3 4" xfId="13171"/>
    <cellStyle name="适中 5 3 3 5" xfId="13172"/>
    <cellStyle name="适中 5 3 3 6" xfId="13173"/>
    <cellStyle name="适中 5 3 3 7" xfId="13174"/>
    <cellStyle name="适中 5 3 3 8" xfId="13175"/>
    <cellStyle name="适中 5 3 3 9" xfId="13176"/>
    <cellStyle name="适中 5 3 4" xfId="13177"/>
    <cellStyle name="适中 5 3 5" xfId="13178"/>
    <cellStyle name="适中 5 3 6" xfId="13179"/>
    <cellStyle name="适中 5 3 7" xfId="13180"/>
    <cellStyle name="适中 5 3 8" xfId="13181"/>
    <cellStyle name="适中 5 3 9" xfId="13182"/>
    <cellStyle name="适中 5 4" xfId="13183"/>
    <cellStyle name="适中 5 5" xfId="13184"/>
    <cellStyle name="输入 5 5 6" xfId="13185"/>
    <cellStyle name="适中 5 5 12" xfId="13186"/>
    <cellStyle name="输入 5 5 7" xfId="13187"/>
    <cellStyle name="适中 5 5 13" xfId="13188"/>
    <cellStyle name="适中 5 5 2" xfId="13189"/>
    <cellStyle name="适中 5 5 3" xfId="13190"/>
    <cellStyle name="适中 5 5 4" xfId="13191"/>
    <cellStyle name="适中 5 5 5" xfId="13192"/>
    <cellStyle name="适中 5 5 6" xfId="13193"/>
    <cellStyle name="适中 5 6" xfId="13194"/>
    <cellStyle name="适中 5 7" xfId="13195"/>
    <cellStyle name="适中 5 8" xfId="13196"/>
    <cellStyle name="适中 5 9" xfId="13197"/>
    <cellStyle name="适中 6" xfId="13198"/>
    <cellStyle name="适中 6 10" xfId="13199"/>
    <cellStyle name="适中 6 11" xfId="13200"/>
    <cellStyle name="适中 6 12" xfId="13201"/>
    <cellStyle name="适中 6 13" xfId="13202"/>
    <cellStyle name="适中 6 14" xfId="13203"/>
    <cellStyle name="适中 6 15" xfId="13204"/>
    <cellStyle name="适中 6 2" xfId="13205"/>
    <cellStyle name="适中 6 3" xfId="13206"/>
    <cellStyle name="适中 6 3 4" xfId="13207"/>
    <cellStyle name="适中 6 3 5" xfId="13208"/>
    <cellStyle name="适中 6 3 6" xfId="13209"/>
    <cellStyle name="适中 6 3 7" xfId="13210"/>
    <cellStyle name="适中 6 3 8" xfId="13211"/>
    <cellStyle name="适中 6 3 9" xfId="13212"/>
    <cellStyle name="适中 6 4" xfId="13213"/>
    <cellStyle name="适中 6 5" xfId="13214"/>
    <cellStyle name="适中 6 6" xfId="13215"/>
    <cellStyle name="适中 6 7" xfId="13216"/>
    <cellStyle name="适中 7" xfId="13217"/>
    <cellStyle name="适中 7 10" xfId="13218"/>
    <cellStyle name="适中 7 11" xfId="13219"/>
    <cellStyle name="适中 7 12" xfId="13220"/>
    <cellStyle name="适中 7 13" xfId="13221"/>
    <cellStyle name="适中 7 14" xfId="13222"/>
    <cellStyle name="适中 7 15" xfId="13223"/>
    <cellStyle name="适中 7 2" xfId="13224"/>
    <cellStyle name="适中 7 2 3" xfId="13225"/>
    <cellStyle name="适中 7 2 4" xfId="13226"/>
    <cellStyle name="适中 7 2 5" xfId="13227"/>
    <cellStyle name="适中 7 3" xfId="13228"/>
    <cellStyle name="适中 7 3 10" xfId="13229"/>
    <cellStyle name="适中 7 4" xfId="13230"/>
    <cellStyle name="适中 7 5" xfId="13231"/>
    <cellStyle name="适中 7 6" xfId="13232"/>
    <cellStyle name="适中 7 7" xfId="13233"/>
    <cellStyle name="适中 7 8" xfId="13234"/>
    <cellStyle name="适中 7 9" xfId="13235"/>
    <cellStyle name="适中 8" xfId="13236"/>
    <cellStyle name="适中 8 10" xfId="13237"/>
    <cellStyle name="适中 8 11" xfId="13238"/>
    <cellStyle name="适中 8 13" xfId="13239"/>
    <cellStyle name="适中 8 3" xfId="13240"/>
    <cellStyle name="适中 8 4" xfId="13241"/>
    <cellStyle name="适中 8 5" xfId="13242"/>
    <cellStyle name="适中 8 6" xfId="13243"/>
    <cellStyle name="适中 8 7" xfId="13244"/>
    <cellStyle name="适中 8 8" xfId="13245"/>
    <cellStyle name="适中 8 9" xfId="13246"/>
    <cellStyle name="适中 9" xfId="13247"/>
    <cellStyle name="输出 10" xfId="13248"/>
    <cellStyle name="输出 11" xfId="13249"/>
    <cellStyle name="输出 12" xfId="13250"/>
    <cellStyle name="输出 2" xfId="13251"/>
    <cellStyle name="输出 2 10" xfId="13252"/>
    <cellStyle name="输出 2 11" xfId="13253"/>
    <cellStyle name="输出 2 12" xfId="13254"/>
    <cellStyle name="注释 4 10" xfId="13255"/>
    <cellStyle name="输入 7 3 10" xfId="13256"/>
    <cellStyle name="输出 2 17" xfId="13257"/>
    <cellStyle name="注释 4 11" xfId="13258"/>
    <cellStyle name="输入 7 3 11" xfId="13259"/>
    <cellStyle name="输出 2 18" xfId="13260"/>
    <cellStyle name="输出 2 2" xfId="13261"/>
    <cellStyle name="输出 2 2 10" xfId="13262"/>
    <cellStyle name="输出 2 2 11" xfId="13263"/>
    <cellStyle name="输出 2 2 12" xfId="13264"/>
    <cellStyle name="输出 2 2 13" xfId="13265"/>
    <cellStyle name="输出 2 2 14" xfId="13266"/>
    <cellStyle name="输出 2 2 15" xfId="13267"/>
    <cellStyle name="输出 2 2 16" xfId="13268"/>
    <cellStyle name="输出 2 2 2 13" xfId="13269"/>
    <cellStyle name="输出 2 2 2 14" xfId="13270"/>
    <cellStyle name="输出 2 2 2 15" xfId="13271"/>
    <cellStyle name="输出 2 2 2 2" xfId="13272"/>
    <cellStyle name="输出 2 2 2 3" xfId="13273"/>
    <cellStyle name="输出 2 2 2 3 4" xfId="13274"/>
    <cellStyle name="输出 2 2 2 3 5" xfId="13275"/>
    <cellStyle name="输出 2 2 2 3 6" xfId="13276"/>
    <cellStyle name="输出 2 2 2 3 7" xfId="13277"/>
    <cellStyle name="输出 2 2 2 3 8" xfId="13278"/>
    <cellStyle name="输出 2 2 2 3 9" xfId="13279"/>
    <cellStyle name="输出 2 2 2_2016-2018年财政规划附表(2)" xfId="13280"/>
    <cellStyle name="输出 2 2 3 2" xfId="13281"/>
    <cellStyle name="输出 2 2 3 3" xfId="13282"/>
    <cellStyle name="输出 2 2 3 4" xfId="13283"/>
    <cellStyle name="输出 2 2 3 5" xfId="13284"/>
    <cellStyle name="输出 2 2 4" xfId="13285"/>
    <cellStyle name="输出 2 2 4 10" xfId="13286"/>
    <cellStyle name="输出 2 2 4 11" xfId="13287"/>
    <cellStyle name="输出 2 2 4 12" xfId="13288"/>
    <cellStyle name="输出 2 2 4 13" xfId="13289"/>
    <cellStyle name="输出 2 2 4 2" xfId="13290"/>
    <cellStyle name="输出 2 2 4 3" xfId="13291"/>
    <cellStyle name="输出 2 2 4 4" xfId="13292"/>
    <cellStyle name="输出 2 2 4 5" xfId="13293"/>
    <cellStyle name="输出 2 2 4 6" xfId="13294"/>
    <cellStyle name="输出 2 2 4 7" xfId="13295"/>
    <cellStyle name="输出 2 2 4 8" xfId="13296"/>
    <cellStyle name="输出 2 2 4 9" xfId="13297"/>
    <cellStyle name="输出 2 2 6" xfId="13298"/>
    <cellStyle name="输出 2 2 7" xfId="13299"/>
    <cellStyle name="输出 2 2 8" xfId="13300"/>
    <cellStyle name="输出 2 2 9" xfId="13301"/>
    <cellStyle name="输出 2 2_2015.1.3县级预算表" xfId="13302"/>
    <cellStyle name="输出 2 3" xfId="13303"/>
    <cellStyle name="输出 2 3 10" xfId="13304"/>
    <cellStyle name="输出 2 3 11" xfId="13305"/>
    <cellStyle name="输出 2 3 12" xfId="13306"/>
    <cellStyle name="输出 2 3 13" xfId="13307"/>
    <cellStyle name="输出 2 3 14" xfId="13308"/>
    <cellStyle name="输出 2 3 15" xfId="13309"/>
    <cellStyle name="输出 2 3 2" xfId="13310"/>
    <cellStyle name="输出 2 3 2 2" xfId="13311"/>
    <cellStyle name="输出 2 3 2 3" xfId="13312"/>
    <cellStyle name="输出 2 3 2 4" xfId="13313"/>
    <cellStyle name="输出 2 3 2 5" xfId="13314"/>
    <cellStyle name="输出 2 3 3" xfId="13315"/>
    <cellStyle name="输出 2 3 3 10" xfId="13316"/>
    <cellStyle name="输出 2 3 3 11" xfId="13317"/>
    <cellStyle name="输出 2 3 3 12" xfId="13318"/>
    <cellStyle name="输出 2 3 3 13" xfId="13319"/>
    <cellStyle name="输出 2 3 3 2" xfId="13320"/>
    <cellStyle name="输出 2 3 3 3" xfId="13321"/>
    <cellStyle name="输出 2 3 3 4" xfId="13322"/>
    <cellStyle name="输出 2 3 3 5" xfId="13323"/>
    <cellStyle name="输出 2 3 3 6" xfId="13324"/>
    <cellStyle name="输出 2 3 3 7" xfId="13325"/>
    <cellStyle name="输出 2 3 3 8" xfId="13326"/>
    <cellStyle name="输出 2 3 3 9" xfId="13327"/>
    <cellStyle name="输出 2 3_2016-2018年财政规划附表(2)" xfId="13328"/>
    <cellStyle name="输出 2 4" xfId="13329"/>
    <cellStyle name="输出 2 4 10" xfId="13330"/>
    <cellStyle name="输出 2 4 11" xfId="13331"/>
    <cellStyle name="输出 2 4 12" xfId="13332"/>
    <cellStyle name="输出 2 4 13" xfId="13333"/>
    <cellStyle name="输出 2 4 14" xfId="13334"/>
    <cellStyle name="输出 2 4 15" xfId="13335"/>
    <cellStyle name="输出 2 4 2" xfId="13336"/>
    <cellStyle name="输出 2 4 2 3" xfId="13337"/>
    <cellStyle name="输出 2 4 3" xfId="13338"/>
    <cellStyle name="输出 2 4 3 10" xfId="13339"/>
    <cellStyle name="输出 2 4 3 7" xfId="13340"/>
    <cellStyle name="输出 2 4 3 8" xfId="13341"/>
    <cellStyle name="输出 2 4 3 9" xfId="13342"/>
    <cellStyle name="输出 2 5 2" xfId="13343"/>
    <cellStyle name="输出 2 5 3" xfId="13344"/>
    <cellStyle name="输出 2 6" xfId="13345"/>
    <cellStyle name="输出 2 6 10" xfId="13346"/>
    <cellStyle name="输出 2 6 11" xfId="13347"/>
    <cellStyle name="输出 2 6 2" xfId="13348"/>
    <cellStyle name="输出 2 6 3" xfId="13349"/>
    <cellStyle name="输出 2 7" xfId="13350"/>
    <cellStyle name="输出 2 8" xfId="13351"/>
    <cellStyle name="输出 2_2015.1.3县级预算表" xfId="13352"/>
    <cellStyle name="输出 3" xfId="13353"/>
    <cellStyle name="输出 3 10" xfId="13354"/>
    <cellStyle name="输出 3 15" xfId="13355"/>
    <cellStyle name="输出 3 16" xfId="13356"/>
    <cellStyle name="注释 5 10" xfId="13357"/>
    <cellStyle name="输入 5 3 3 10" xfId="13358"/>
    <cellStyle name="输出 3 17" xfId="13359"/>
    <cellStyle name="注释 5 11" xfId="13360"/>
    <cellStyle name="输入 5 3 3 11" xfId="13361"/>
    <cellStyle name="输出 3 18" xfId="13362"/>
    <cellStyle name="输出 3 2 10" xfId="13363"/>
    <cellStyle name="输出 3 2 11" xfId="13364"/>
    <cellStyle name="输出 3 2 12" xfId="13365"/>
    <cellStyle name="输出 3 2 13" xfId="13366"/>
    <cellStyle name="输出 3 2 14" xfId="13367"/>
    <cellStyle name="输出 3 2 15" xfId="13368"/>
    <cellStyle name="输出 3 2 16" xfId="13369"/>
    <cellStyle name="输出 3 2 2" xfId="13370"/>
    <cellStyle name="输出 3 2 2 2" xfId="13371"/>
    <cellStyle name="输出 3 2 2 2 2" xfId="13372"/>
    <cellStyle name="输出 3 2 2 2 3" xfId="13373"/>
    <cellStyle name="输出 3 2 2 2 4" xfId="13374"/>
    <cellStyle name="输出 3 2 2 2 5" xfId="13375"/>
    <cellStyle name="输出 3 2 2 3" xfId="13376"/>
    <cellStyle name="输出 3 2 2 3 10" xfId="13377"/>
    <cellStyle name="输出 3 2 2 3 11" xfId="13378"/>
    <cellStyle name="输出 3 2 2 3 12" xfId="13379"/>
    <cellStyle name="输出 3 2 2 3 13" xfId="13380"/>
    <cellStyle name="输出 3 2 2 3 2" xfId="13381"/>
    <cellStyle name="输出 3 2 2 3 3" xfId="13382"/>
    <cellStyle name="输出 3 2 2 3 4" xfId="13383"/>
    <cellStyle name="输出 3 2 2 3 5" xfId="13384"/>
    <cellStyle name="输出 3 2 2 3 6" xfId="13385"/>
    <cellStyle name="输出 3 2 2 3 7" xfId="13386"/>
    <cellStyle name="输出 3 2 2 3 8" xfId="13387"/>
    <cellStyle name="输出 3 2 2 3 9" xfId="13388"/>
    <cellStyle name="输出 3 2 2 4" xfId="13389"/>
    <cellStyle name="输出 3 2 2 5" xfId="13390"/>
    <cellStyle name="输出 3 2 2 6" xfId="13391"/>
    <cellStyle name="输出 3 2 2 7" xfId="13392"/>
    <cellStyle name="输出 3 2 2 8" xfId="13393"/>
    <cellStyle name="输出 3 2 2 9" xfId="13394"/>
    <cellStyle name="输出 3 2 2_2016-2018年财政规划附表(2)" xfId="13395"/>
    <cellStyle name="输出 3 2 3" xfId="13396"/>
    <cellStyle name="输出 3 2 3 2" xfId="13397"/>
    <cellStyle name="输出 3 2 3 3" xfId="13398"/>
    <cellStyle name="输出 3 2 3 4" xfId="13399"/>
    <cellStyle name="输出 3 2 3 5" xfId="13400"/>
    <cellStyle name="输出 3 2 4" xfId="13401"/>
    <cellStyle name="输出 3 2 4 2" xfId="13402"/>
    <cellStyle name="输出 3 2 4 3" xfId="13403"/>
    <cellStyle name="输出 3 2 4 4" xfId="13404"/>
    <cellStyle name="输出 3 2 4 5" xfId="13405"/>
    <cellStyle name="输出 3 2 4 6" xfId="13406"/>
    <cellStyle name="输出 3 2 4 7" xfId="13407"/>
    <cellStyle name="输出 3 2 4 8" xfId="13408"/>
    <cellStyle name="输出 3 2 4 9" xfId="13409"/>
    <cellStyle name="输出 3 2 5" xfId="13410"/>
    <cellStyle name="输出 3 2 6" xfId="13411"/>
    <cellStyle name="输出 3 2 7" xfId="13412"/>
    <cellStyle name="输出 3 2 8" xfId="13413"/>
    <cellStyle name="输出 3 2 9" xfId="13414"/>
    <cellStyle name="输出 3 2_2015.1.3县级预算表" xfId="13415"/>
    <cellStyle name="输出 3 3" xfId="13416"/>
    <cellStyle name="输出 3 3 10" xfId="13417"/>
    <cellStyle name="输出 3 3 11" xfId="13418"/>
    <cellStyle name="输出 3 3 12" xfId="13419"/>
    <cellStyle name="输出 3 3 13" xfId="13420"/>
    <cellStyle name="输出 3 3 14" xfId="13421"/>
    <cellStyle name="输出 3 3 15" xfId="13422"/>
    <cellStyle name="输出 3 3 2" xfId="13423"/>
    <cellStyle name="注释 4 3 11" xfId="13424"/>
    <cellStyle name="输出 3 3 2 2" xfId="13425"/>
    <cellStyle name="注释 4 3 12" xfId="13426"/>
    <cellStyle name="输出 3 3 2 3" xfId="13427"/>
    <cellStyle name="注释 4 3 13" xfId="13428"/>
    <cellStyle name="输出 3 3 2 4" xfId="13429"/>
    <cellStyle name="注释 4 3 14" xfId="13430"/>
    <cellStyle name="输出 3 3 2 5" xfId="13431"/>
    <cellStyle name="输出 3 3 3" xfId="13432"/>
    <cellStyle name="输出 3 3 3 10" xfId="13433"/>
    <cellStyle name="输出 3 3 3 11" xfId="13434"/>
    <cellStyle name="输出 3 3 3 12" xfId="13435"/>
    <cellStyle name="输出 3 3 3 13" xfId="13436"/>
    <cellStyle name="输出 3 3 3 2" xfId="13437"/>
    <cellStyle name="输出 3 3_2016-2018年财政规划附表(2)" xfId="13438"/>
    <cellStyle name="输出 3 4" xfId="13439"/>
    <cellStyle name="输出 3 4 10" xfId="13440"/>
    <cellStyle name="输出 3 4 11" xfId="13441"/>
    <cellStyle name="输出 3 4 12" xfId="13442"/>
    <cellStyle name="输出 3 4 13" xfId="13443"/>
    <cellStyle name="输出 3 4 14" xfId="13444"/>
    <cellStyle name="输出 3 4 15" xfId="13445"/>
    <cellStyle name="输出 3 4 3 10" xfId="13446"/>
    <cellStyle name="输出 3 4 3 11" xfId="13447"/>
    <cellStyle name="输出 3 4_2016-2018年财政规划附表(2)" xfId="13448"/>
    <cellStyle name="输出 3 5" xfId="13449"/>
    <cellStyle name="输出 3 5 2" xfId="13450"/>
    <cellStyle name="输出 3 5 3" xfId="13451"/>
    <cellStyle name="输出 3 6" xfId="13452"/>
    <cellStyle name="输出 3 6 10" xfId="13453"/>
    <cellStyle name="输出 3 6 12" xfId="13454"/>
    <cellStyle name="输出 3 6 13" xfId="13455"/>
    <cellStyle name="输出 3 7" xfId="13456"/>
    <cellStyle name="输出 3 8" xfId="13457"/>
    <cellStyle name="输出 3 9" xfId="13458"/>
    <cellStyle name="输出 3_2015.1.3县级预算表" xfId="13459"/>
    <cellStyle name="输出 4" xfId="13460"/>
    <cellStyle name="输出 4 12" xfId="13461"/>
    <cellStyle name="输出 4 13" xfId="13462"/>
    <cellStyle name="输出 4 14" xfId="13463"/>
    <cellStyle name="输出 4 15" xfId="13464"/>
    <cellStyle name="输出 4 16" xfId="13465"/>
    <cellStyle name="注释 6 10" xfId="13466"/>
    <cellStyle name="输出 4 17" xfId="13467"/>
    <cellStyle name="注释 6 11" xfId="13468"/>
    <cellStyle name="输出 4 18" xfId="13469"/>
    <cellStyle name="输出 4 2" xfId="13470"/>
    <cellStyle name="输出 4 2 11" xfId="13471"/>
    <cellStyle name="输出 4 2 12" xfId="13472"/>
    <cellStyle name="输出 4 2 13" xfId="13473"/>
    <cellStyle name="输出 4 2 14" xfId="13474"/>
    <cellStyle name="输出 4 2 15" xfId="13475"/>
    <cellStyle name="输出 4 2 16" xfId="13476"/>
    <cellStyle name="输出 4 2 2" xfId="13477"/>
    <cellStyle name="输出 4 2 2 10" xfId="13478"/>
    <cellStyle name="输出 4 2 2 11" xfId="13479"/>
    <cellStyle name="输出 4 2 2 12" xfId="13480"/>
    <cellStyle name="输出 4 2 2 13" xfId="13481"/>
    <cellStyle name="输出 4 2 2 14" xfId="13482"/>
    <cellStyle name="输出 4 2 2 15" xfId="13483"/>
    <cellStyle name="输出 4 2 2 2 2" xfId="13484"/>
    <cellStyle name="输出 4 2 2 2 3" xfId="13485"/>
    <cellStyle name="输出 4 2 2 3 10" xfId="13486"/>
    <cellStyle name="输出 4 2 2 3 11" xfId="13487"/>
    <cellStyle name="输出 4 2 2 3 12" xfId="13488"/>
    <cellStyle name="输出 4 2 2 3 13" xfId="13489"/>
    <cellStyle name="输出 4 2 2 3 2" xfId="13490"/>
    <cellStyle name="输出 4 2 2 3 7" xfId="13491"/>
    <cellStyle name="输出 4 2 2 3 8" xfId="13492"/>
    <cellStyle name="输出 4 2 2 3 9" xfId="13493"/>
    <cellStyle name="输出 4 2 2 6" xfId="13494"/>
    <cellStyle name="输出 4 2 2 7" xfId="13495"/>
    <cellStyle name="输出 4 2 2 8" xfId="13496"/>
    <cellStyle name="输入 5 3_2016-2018年财政规划附表(2)" xfId="13497"/>
    <cellStyle name="输出 4 2 2 9" xfId="13498"/>
    <cellStyle name="输出 4 2 2_2016-2018年财政规划附表(2)" xfId="13499"/>
    <cellStyle name="输出 4 2 3" xfId="13500"/>
    <cellStyle name="输出 4 2 3 2" xfId="13501"/>
    <cellStyle name="输出 4 2 3 3" xfId="13502"/>
    <cellStyle name="输出 4 2 3 4" xfId="13503"/>
    <cellStyle name="输出 4 2 3 5" xfId="13504"/>
    <cellStyle name="输出 4 2 4" xfId="13505"/>
    <cellStyle name="输出 4 2 4 2" xfId="13506"/>
    <cellStyle name="输出 4 2 4 3" xfId="13507"/>
    <cellStyle name="输出 4 2 4 4" xfId="13508"/>
    <cellStyle name="输出 4 2 4 5" xfId="13509"/>
    <cellStyle name="输出 4 2 4 6" xfId="13510"/>
    <cellStyle name="输出 4 2 4 7" xfId="13511"/>
    <cellStyle name="输出 4 2 4 8" xfId="13512"/>
    <cellStyle name="输出 4 2 4 9" xfId="13513"/>
    <cellStyle name="输出 4 2 5" xfId="13514"/>
    <cellStyle name="输出 4 2_2015.1.3县级预算表" xfId="13515"/>
    <cellStyle name="输出 4 3" xfId="13516"/>
    <cellStyle name="输出 4 3 10" xfId="13517"/>
    <cellStyle name="输出 4 3 11" xfId="13518"/>
    <cellStyle name="输出 4 3 12" xfId="13519"/>
    <cellStyle name="输出 4 3 13" xfId="13520"/>
    <cellStyle name="输出 4 3 14" xfId="13521"/>
    <cellStyle name="输出 4 3 15" xfId="13522"/>
    <cellStyle name="输出 4 3 2" xfId="13523"/>
    <cellStyle name="输出 4 3 3" xfId="13524"/>
    <cellStyle name="输出 4 3 3 10" xfId="13525"/>
    <cellStyle name="输出 4 3 3 11" xfId="13526"/>
    <cellStyle name="输出 4 3 3 12" xfId="13527"/>
    <cellStyle name="输出 4 3 3 13" xfId="13528"/>
    <cellStyle name="输出 4 3 3 2" xfId="13529"/>
    <cellStyle name="输出 4 3 3 3" xfId="13530"/>
    <cellStyle name="输出 4 3 3 4" xfId="13531"/>
    <cellStyle name="输出 4 3 3 5" xfId="13532"/>
    <cellStyle name="输出 4 3_2016-2018年财政规划附表(2)" xfId="13533"/>
    <cellStyle name="输出 4 4" xfId="13534"/>
    <cellStyle name="输出 4 4 10" xfId="13535"/>
    <cellStyle name="输出 4 4 11" xfId="13536"/>
    <cellStyle name="输出 4 4 12" xfId="13537"/>
    <cellStyle name="输出 4 4 13" xfId="13538"/>
    <cellStyle name="输出 4 4 14" xfId="13539"/>
    <cellStyle name="输出 4 4 15" xfId="13540"/>
    <cellStyle name="输出 4 4 2" xfId="13541"/>
    <cellStyle name="输出 4 4 3" xfId="13542"/>
    <cellStyle name="输出 4 4 3 4" xfId="13543"/>
    <cellStyle name="输出 4 4 3 5" xfId="13544"/>
    <cellStyle name="输出 4 4_2016-2018年财政规划附表(2)" xfId="13545"/>
    <cellStyle name="输出 4 5" xfId="13546"/>
    <cellStyle name="输出 4 5 2" xfId="13547"/>
    <cellStyle name="输出 4 5 3" xfId="13548"/>
    <cellStyle name="输出 4 6" xfId="13549"/>
    <cellStyle name="输出 4 6 10" xfId="13550"/>
    <cellStyle name="输出 4 6 11" xfId="13551"/>
    <cellStyle name="输出 4 7" xfId="13552"/>
    <cellStyle name="输出 4 8" xfId="13553"/>
    <cellStyle name="输出 4 9" xfId="13554"/>
    <cellStyle name="输出 4_2015.1.3县级预算表" xfId="13555"/>
    <cellStyle name="输出 5" xfId="13556"/>
    <cellStyle name="输出 5 13" xfId="13557"/>
    <cellStyle name="输出 5 14" xfId="13558"/>
    <cellStyle name="输出 5 15" xfId="13559"/>
    <cellStyle name="输出 5 16" xfId="13560"/>
    <cellStyle name="输出 5 2 10" xfId="13561"/>
    <cellStyle name="输出 5 2 11" xfId="13562"/>
    <cellStyle name="输出 5 2 12" xfId="13563"/>
    <cellStyle name="输出 5 2 13" xfId="13564"/>
    <cellStyle name="输出 5 2 14" xfId="13565"/>
    <cellStyle name="输出 5 2 15" xfId="13566"/>
    <cellStyle name="输出 5 2 2 2" xfId="13567"/>
    <cellStyle name="输出 5 2 2 3" xfId="13568"/>
    <cellStyle name="输出 5 2 2 4" xfId="13569"/>
    <cellStyle name="输出 5 2 2 5" xfId="13570"/>
    <cellStyle name="输出 5 2 3" xfId="13571"/>
    <cellStyle name="输出 5 2 3 10" xfId="13572"/>
    <cellStyle name="输出 5 2 3 11" xfId="13573"/>
    <cellStyle name="输出 5 2 3 12" xfId="13574"/>
    <cellStyle name="输出 5 2 3 2" xfId="13575"/>
    <cellStyle name="输出 5 2 3 3" xfId="13576"/>
    <cellStyle name="输出 5 2 3 4" xfId="13577"/>
    <cellStyle name="输出 5 2 3 5" xfId="13578"/>
    <cellStyle name="输出 5 2 3 6" xfId="13579"/>
    <cellStyle name="输出 5 2 3 7" xfId="13580"/>
    <cellStyle name="输出 5 2 3 8" xfId="13581"/>
    <cellStyle name="输出 5 2 3 9" xfId="13582"/>
    <cellStyle name="输出 5 2 4" xfId="13583"/>
    <cellStyle name="输出 5 2 5" xfId="13584"/>
    <cellStyle name="输出 5 2 6" xfId="13585"/>
    <cellStyle name="输出 5 2 7" xfId="13586"/>
    <cellStyle name="输出 5 2 8" xfId="13587"/>
    <cellStyle name="输出 5 2 9" xfId="13588"/>
    <cellStyle name="输出 5 2_2016-2018年财政规划附表(2)" xfId="13589"/>
    <cellStyle name="输出 5 3 10" xfId="13590"/>
    <cellStyle name="输出 5 3 11" xfId="13591"/>
    <cellStyle name="输出 5 3 2 2" xfId="13592"/>
    <cellStyle name="输出 5 3 2 3" xfId="13593"/>
    <cellStyle name="输出 5 3 2 4" xfId="13594"/>
    <cellStyle name="输出 5 3 2 5" xfId="13595"/>
    <cellStyle name="输出 5 3 3 10" xfId="13596"/>
    <cellStyle name="输出 5 3 3 11" xfId="13597"/>
    <cellStyle name="输出 5 3 3 13" xfId="13598"/>
    <cellStyle name="输出 5 3 3 2" xfId="13599"/>
    <cellStyle name="输出 5 3 3 3" xfId="13600"/>
    <cellStyle name="输出 5 3 3 4" xfId="13601"/>
    <cellStyle name="输出 5 3 3 5" xfId="13602"/>
    <cellStyle name="输出 5 3_2016-2018年财政规划附表(2)" xfId="13603"/>
    <cellStyle name="输出 5 4" xfId="13604"/>
    <cellStyle name="输出 5 5" xfId="13605"/>
    <cellStyle name="输出 5 5 10" xfId="13606"/>
    <cellStyle name="输出 5 5 11" xfId="13607"/>
    <cellStyle name="输出 5 6" xfId="13608"/>
    <cellStyle name="输出 5 7" xfId="13609"/>
    <cellStyle name="输出 5 8" xfId="13610"/>
    <cellStyle name="输出 5 9" xfId="13611"/>
    <cellStyle name="输出 6" xfId="13612"/>
    <cellStyle name="输出 6 12" xfId="13613"/>
    <cellStyle name="输出 6 13" xfId="13614"/>
    <cellStyle name="输出 6 14" xfId="13615"/>
    <cellStyle name="输出 6 15" xfId="13616"/>
    <cellStyle name="输出 6 3 10" xfId="13617"/>
    <cellStyle name="输出 6 3 11" xfId="13618"/>
    <cellStyle name="输出 6 3 12" xfId="13619"/>
    <cellStyle name="输出 6 3 13" xfId="13620"/>
    <cellStyle name="输出 6 3 2" xfId="13621"/>
    <cellStyle name="输出 6 3 3" xfId="13622"/>
    <cellStyle name="输出 6 8" xfId="13623"/>
    <cellStyle name="输出 6 9" xfId="13624"/>
    <cellStyle name="输出 6_2016-2018年财政规划附表(2)" xfId="13625"/>
    <cellStyle name="输出 7" xfId="13626"/>
    <cellStyle name="输出 7 10" xfId="13627"/>
    <cellStyle name="输出 7 11" xfId="13628"/>
    <cellStyle name="输出 7 12" xfId="13629"/>
    <cellStyle name="输出 7 2" xfId="13630"/>
    <cellStyle name="输出 7 3" xfId="13631"/>
    <cellStyle name="输出 7 3 10" xfId="13632"/>
    <cellStyle name="输出 7 3 11" xfId="13633"/>
    <cellStyle name="输出 7 3 12" xfId="13634"/>
    <cellStyle name="输出 7 3 13" xfId="13635"/>
    <cellStyle name="输出 7 3 2" xfId="13636"/>
    <cellStyle name="输出 7 3 3" xfId="13637"/>
    <cellStyle name="输出 7 4" xfId="13638"/>
    <cellStyle name="输出 7 5" xfId="13639"/>
    <cellStyle name="输出 7 6" xfId="13640"/>
    <cellStyle name="输出 7 7" xfId="13641"/>
    <cellStyle name="输出 7 8" xfId="13642"/>
    <cellStyle name="输出 7 9" xfId="13643"/>
    <cellStyle name="输出 7_2016-2018年财政规划附表(2)" xfId="13644"/>
    <cellStyle name="输出 8 10" xfId="13645"/>
    <cellStyle name="输出 8 11" xfId="13646"/>
    <cellStyle name="输出 8 12" xfId="13647"/>
    <cellStyle name="输出 8 13" xfId="13648"/>
    <cellStyle name="输出 8 2" xfId="13649"/>
    <cellStyle name="输出 8 3" xfId="13650"/>
    <cellStyle name="输出 8 4" xfId="13651"/>
    <cellStyle name="输出 8 5" xfId="13652"/>
    <cellStyle name="输出 8 6" xfId="13653"/>
    <cellStyle name="输出 8 7" xfId="13654"/>
    <cellStyle name="输出 8 8" xfId="13655"/>
    <cellStyle name="输出 8 9" xfId="13656"/>
    <cellStyle name="输出 9" xfId="13657"/>
    <cellStyle name="输入 2 16" xfId="13658"/>
    <cellStyle name="输入 2 17" xfId="13659"/>
    <cellStyle name="输入 2 18" xfId="13660"/>
    <cellStyle name="注释 7 3 9" xfId="13661"/>
    <cellStyle name="输入 2 2 10" xfId="13662"/>
    <cellStyle name="输入 2 2 11" xfId="13663"/>
    <cellStyle name="输入 2 2 12" xfId="13664"/>
    <cellStyle name="输入 2 2 13" xfId="13665"/>
    <cellStyle name="输入 2 2 14" xfId="13666"/>
    <cellStyle name="输入 2 2 15" xfId="13667"/>
    <cellStyle name="输入 2 2 2 15" xfId="13668"/>
    <cellStyle name="输入 2 2 2 2 2" xfId="13669"/>
    <cellStyle name="输入 2 2 2 2 3" xfId="13670"/>
    <cellStyle name="输入 2 2 2 2 4" xfId="13671"/>
    <cellStyle name="输入 2 2 2 2 5" xfId="13672"/>
    <cellStyle name="输入 2 2 2 3" xfId="13673"/>
    <cellStyle name="输入 2 2 2 3 10" xfId="13674"/>
    <cellStyle name="输入 2 2 2 3 11" xfId="13675"/>
    <cellStyle name="输入 2 2 2 3 12" xfId="13676"/>
    <cellStyle name="输入 2 2 2 3 13" xfId="13677"/>
    <cellStyle name="输入 2 2 2 3 2" xfId="13678"/>
    <cellStyle name="输入 2 2 2 3 3" xfId="13679"/>
    <cellStyle name="输入 2 2 2 3 4" xfId="13680"/>
    <cellStyle name="输入 2 2 2 3 5" xfId="13681"/>
    <cellStyle name="输入 2 2 2 3 6" xfId="13682"/>
    <cellStyle name="输入 2 2 2 3 7" xfId="13683"/>
    <cellStyle name="输入 2 2 2 3 8" xfId="13684"/>
    <cellStyle name="输入 2 2 2 3 9" xfId="13685"/>
    <cellStyle name="输入 2 2 2 4" xfId="13686"/>
    <cellStyle name="输入 2 2 2 5" xfId="13687"/>
    <cellStyle name="输入 2 2 2 6" xfId="13688"/>
    <cellStyle name="输入 2 2 2 7" xfId="13689"/>
    <cellStyle name="输入 2 2 2 8" xfId="13690"/>
    <cellStyle name="输入 2 2 2 9" xfId="13691"/>
    <cellStyle name="输入 2 2 4 2" xfId="13692"/>
    <cellStyle name="输入 2 2 4 3" xfId="13693"/>
    <cellStyle name="输入 2 2 4 8" xfId="13694"/>
    <cellStyle name="输入 2 2 4 9" xfId="13695"/>
    <cellStyle name="输入 2 2 6" xfId="13696"/>
    <cellStyle name="输入 2 2 7" xfId="13697"/>
    <cellStyle name="输入 2 2 8" xfId="13698"/>
    <cellStyle name="输入 2 2 9" xfId="13699"/>
    <cellStyle name="输入 2 2_2015.1.3县级预算表" xfId="13700"/>
    <cellStyle name="输入 2 3 14" xfId="13701"/>
    <cellStyle name="输入 2 3 15" xfId="13702"/>
    <cellStyle name="输入 2 3 2 3" xfId="13703"/>
    <cellStyle name="输入 2 3 3 10" xfId="13704"/>
    <cellStyle name="输入 2 3 3 11" xfId="13705"/>
    <cellStyle name="输入 2 3 3 12" xfId="13706"/>
    <cellStyle name="输入 2 3 3 13" xfId="13707"/>
    <cellStyle name="输入 2 4 10" xfId="13708"/>
    <cellStyle name="输入 2 4 11" xfId="13709"/>
    <cellStyle name="输入 2 4 12" xfId="13710"/>
    <cellStyle name="输入 2 4 13" xfId="13711"/>
    <cellStyle name="输入 2 4 14" xfId="13712"/>
    <cellStyle name="输入 2 4 15" xfId="13713"/>
    <cellStyle name="输入 2 4 2" xfId="13714"/>
    <cellStyle name="输入 2 4 2 2" xfId="13715"/>
    <cellStyle name="输入 2 4 2 3" xfId="13716"/>
    <cellStyle name="输入 2 4 3" xfId="13717"/>
    <cellStyle name="输入 2 4 3 10" xfId="13718"/>
    <cellStyle name="输入 2 4 3 11" xfId="13719"/>
    <cellStyle name="输入 2 4 3 12" xfId="13720"/>
    <cellStyle name="输入 2 4 3 13" xfId="13721"/>
    <cellStyle name="输入 2 4 3 2" xfId="13722"/>
    <cellStyle name="输入 2 4 3 3" xfId="13723"/>
    <cellStyle name="输入 2 4 4" xfId="13724"/>
    <cellStyle name="输入 2 4 5" xfId="13725"/>
    <cellStyle name="输入 2 4 6" xfId="13726"/>
    <cellStyle name="输入 2 4 7" xfId="13727"/>
    <cellStyle name="输入 2 4 8" xfId="13728"/>
    <cellStyle name="输入 2 4 9" xfId="13729"/>
    <cellStyle name="输入 2 4_2016-2018年财政规划附表(2)" xfId="13730"/>
    <cellStyle name="输入 2 5 2" xfId="13731"/>
    <cellStyle name="输入 2 5 3" xfId="13732"/>
    <cellStyle name="输入 2 5 4" xfId="13733"/>
    <cellStyle name="输入 2 5 5" xfId="13734"/>
    <cellStyle name="输入 2 6 10" xfId="13735"/>
    <cellStyle name="输入 2 6 2" xfId="13736"/>
    <cellStyle name="输入 2 6 3" xfId="13737"/>
    <cellStyle name="输入 2 6 4" xfId="13738"/>
    <cellStyle name="输入 2 6 5" xfId="13739"/>
    <cellStyle name="输入 2 6 6" xfId="13740"/>
    <cellStyle name="输入 2 6 7" xfId="13741"/>
    <cellStyle name="输入 2 6 8" xfId="13742"/>
    <cellStyle name="输入 2 6 9" xfId="13743"/>
    <cellStyle name="输入 3 16" xfId="13744"/>
    <cellStyle name="输入 3 2 10" xfId="13745"/>
    <cellStyle name="输入 3 2 11" xfId="13746"/>
    <cellStyle name="输入 3 2 12" xfId="13747"/>
    <cellStyle name="输入 3 2 13" xfId="13748"/>
    <cellStyle name="输入 3 2 14" xfId="13749"/>
    <cellStyle name="输入 3 2 15" xfId="13750"/>
    <cellStyle name="输入 3 2 16" xfId="13751"/>
    <cellStyle name="输入 3 2 2 2 3" xfId="13752"/>
    <cellStyle name="输入 3 2 2 2 5" xfId="13753"/>
    <cellStyle name="输入 3 2 2 3" xfId="13754"/>
    <cellStyle name="输入 3 2 2 3 7" xfId="13755"/>
    <cellStyle name="输入 3 2 2 3 8" xfId="13756"/>
    <cellStyle name="输入 3 2 2 3 9" xfId="13757"/>
    <cellStyle name="输入 3 2 2 4" xfId="13758"/>
    <cellStyle name="输入 3 2 2 5" xfId="13759"/>
    <cellStyle name="输入 3 2 2 6" xfId="13760"/>
    <cellStyle name="输入 3 2 2 7" xfId="13761"/>
    <cellStyle name="输入 3 2 2 8" xfId="13762"/>
    <cellStyle name="输入 3 2 2 9" xfId="13763"/>
    <cellStyle name="输入 3 2 2_2016-2018年财政规划附表(2)" xfId="13764"/>
    <cellStyle name="输入 3 2 4 2" xfId="13765"/>
    <cellStyle name="输入 3 2 4 3" xfId="13766"/>
    <cellStyle name="输入 3 2 4 4" xfId="13767"/>
    <cellStyle name="输入 3 2 4 5" xfId="13768"/>
    <cellStyle name="输入 3 2_2015.1.3县级预算表" xfId="13769"/>
    <cellStyle name="输入 3 3 14" xfId="13770"/>
    <cellStyle name="输入 3 3 15" xfId="13771"/>
    <cellStyle name="输入 3 3 3 10" xfId="13772"/>
    <cellStyle name="输入 3 3 3 11" xfId="13773"/>
    <cellStyle name="输入 3 3 3 12" xfId="13774"/>
    <cellStyle name="输入 3 3 3 13" xfId="13775"/>
    <cellStyle name="输入 3 3 3 9" xfId="13776"/>
    <cellStyle name="输入 3 3_2016-2018年财政规划附表(2)" xfId="13777"/>
    <cellStyle name="输入 3 4 10" xfId="13778"/>
    <cellStyle name="输入 3 4 11" xfId="13779"/>
    <cellStyle name="输入 3 4 12" xfId="13780"/>
    <cellStyle name="输入 3 4 13" xfId="13781"/>
    <cellStyle name="输入 3 4 14" xfId="13782"/>
    <cellStyle name="输入 3 4 15" xfId="13783"/>
    <cellStyle name="输入 3 4 2" xfId="13784"/>
    <cellStyle name="输入 3 4 2 2" xfId="13785"/>
    <cellStyle name="输入 3 4 2 3" xfId="13786"/>
    <cellStyle name="输入 3 4 3" xfId="13787"/>
    <cellStyle name="输入 3 4 3 12" xfId="13788"/>
    <cellStyle name="输入 3 4 3 13" xfId="13789"/>
    <cellStyle name="输入 3 4 3 2" xfId="13790"/>
    <cellStyle name="输入 3 4 3 3" xfId="13791"/>
    <cellStyle name="输入 3 4 4" xfId="13792"/>
    <cellStyle name="输入 3 4 5" xfId="13793"/>
    <cellStyle name="输入 3 4 6" xfId="13794"/>
    <cellStyle name="输入 3 4 7" xfId="13795"/>
    <cellStyle name="输入 3 4 8" xfId="13796"/>
    <cellStyle name="输入 3 4 9" xfId="13797"/>
    <cellStyle name="输入 3 5 2" xfId="13798"/>
    <cellStyle name="输入 3 5 3" xfId="13799"/>
    <cellStyle name="输入 3 5 4" xfId="13800"/>
    <cellStyle name="输入 3 5 5" xfId="13801"/>
    <cellStyle name="输入 3 6 10" xfId="13802"/>
    <cellStyle name="输入 3 6 11" xfId="13803"/>
    <cellStyle name="输入 3 6 12" xfId="13804"/>
    <cellStyle name="输入 3 6 13" xfId="13805"/>
    <cellStyle name="输入 3 6 2" xfId="13806"/>
    <cellStyle name="输入 3 6 3" xfId="13807"/>
    <cellStyle name="输入 3 6 4" xfId="13808"/>
    <cellStyle name="输入 3 6 5" xfId="13809"/>
    <cellStyle name="输入 3 6 7" xfId="13810"/>
    <cellStyle name="输入 3 6 8" xfId="13811"/>
    <cellStyle name="输入 3 6 9" xfId="13812"/>
    <cellStyle name="输入 4" xfId="13813"/>
    <cellStyle name="输入 4 10" xfId="13814"/>
    <cellStyle name="输入 4 11" xfId="13815"/>
    <cellStyle name="输入 4 12" xfId="13816"/>
    <cellStyle name="输入 4 13" xfId="13817"/>
    <cellStyle name="输入 4 14" xfId="13818"/>
    <cellStyle name="输入 4 15" xfId="13819"/>
    <cellStyle name="输入 4 16" xfId="13820"/>
    <cellStyle name="输入 4 17" xfId="13821"/>
    <cellStyle name="输入 4 18" xfId="13822"/>
    <cellStyle name="输入 4 2" xfId="13823"/>
    <cellStyle name="输入 4 2 10" xfId="13824"/>
    <cellStyle name="输入 4 2 11" xfId="13825"/>
    <cellStyle name="输入 4 2 12" xfId="13826"/>
    <cellStyle name="输入 4 2 13" xfId="13827"/>
    <cellStyle name="输入 4 2 14" xfId="13828"/>
    <cellStyle name="输入 4 2 15" xfId="13829"/>
    <cellStyle name="输入 4 2 16" xfId="13830"/>
    <cellStyle name="输入 4 2 2" xfId="13831"/>
    <cellStyle name="输入 4 2 2 13" xfId="13832"/>
    <cellStyle name="输入 4 2 2 14" xfId="13833"/>
    <cellStyle name="输入 4 2 2 15" xfId="13834"/>
    <cellStyle name="注释 7 14" xfId="13835"/>
    <cellStyle name="输入 4 2 2 2" xfId="13836"/>
    <cellStyle name="输入 4 2 2 2 2" xfId="13837"/>
    <cellStyle name="输入 4 2 2 2 3" xfId="13838"/>
    <cellStyle name="输入 4 2 2 2 4" xfId="13839"/>
    <cellStyle name="输入 4 2 2 2 5" xfId="13840"/>
    <cellStyle name="注释 7 15" xfId="13841"/>
    <cellStyle name="输入 4 2 2 3" xfId="13842"/>
    <cellStyle name="输入 4 2 2 3 10" xfId="13843"/>
    <cellStyle name="输入 4 2 2 3 11" xfId="13844"/>
    <cellStyle name="输入 4 2 2 3 12" xfId="13845"/>
    <cellStyle name="输入 4 2 2 3 13" xfId="13846"/>
    <cellStyle name="输入 4 2 2 3 2" xfId="13847"/>
    <cellStyle name="输入 4 2 2 3 3" xfId="13848"/>
    <cellStyle name="输入 4 2 2 3 4" xfId="13849"/>
    <cellStyle name="输入 4 2 2 3 5" xfId="13850"/>
    <cellStyle name="输入 4 2 2 3 6" xfId="13851"/>
    <cellStyle name="输入 4 2 2 3 7" xfId="13852"/>
    <cellStyle name="输入 4 2 2 3 8" xfId="13853"/>
    <cellStyle name="输入 4 2 2 3 9" xfId="13854"/>
    <cellStyle name="输入 4 2 2 4" xfId="13855"/>
    <cellStyle name="输入 4 2 2 5" xfId="13856"/>
    <cellStyle name="输入 4 2 2 6" xfId="13857"/>
    <cellStyle name="输入 4 2 2 7" xfId="13858"/>
    <cellStyle name="输入 4 2 2 8" xfId="13859"/>
    <cellStyle name="输入 4 2 2 9" xfId="13860"/>
    <cellStyle name="输入 4 2 2_2016-2018年财政规划附表(2)" xfId="13861"/>
    <cellStyle name="输入 4 2 3" xfId="13862"/>
    <cellStyle name="输入 4 2 3 2" xfId="13863"/>
    <cellStyle name="输入 4 2 4" xfId="13864"/>
    <cellStyle name="输入 4 2 4 10" xfId="13865"/>
    <cellStyle name="输入 4 2 4 11" xfId="13866"/>
    <cellStyle name="输入 4 2 4 12" xfId="13867"/>
    <cellStyle name="输入 4 2 4 13" xfId="13868"/>
    <cellStyle name="输入 4 2 5" xfId="13869"/>
    <cellStyle name="输入 4 2 6" xfId="13870"/>
    <cellStyle name="输入 4 2 7" xfId="13871"/>
    <cellStyle name="输入 4 2 8" xfId="13872"/>
    <cellStyle name="输入 4 2 9" xfId="13873"/>
    <cellStyle name="输入 4 3" xfId="13874"/>
    <cellStyle name="输入 4 3 10" xfId="13875"/>
    <cellStyle name="输入 4 3 11" xfId="13876"/>
    <cellStyle name="输入 4 3 12" xfId="13877"/>
    <cellStyle name="输入 4 3 13" xfId="13878"/>
    <cellStyle name="输入 4 3 15" xfId="13879"/>
    <cellStyle name="输入 4 3 2" xfId="13880"/>
    <cellStyle name="输入 4 3 3" xfId="13881"/>
    <cellStyle name="输入 4 3 3 2" xfId="13882"/>
    <cellStyle name="输入 4 3 4" xfId="13883"/>
    <cellStyle name="输入 4 3 5" xfId="13884"/>
    <cellStyle name="输入 4 3 6" xfId="13885"/>
    <cellStyle name="输入 4 3 7" xfId="13886"/>
    <cellStyle name="输入 4 3 8" xfId="13887"/>
    <cellStyle name="输入 4 3 9" xfId="13888"/>
    <cellStyle name="输入 4 4 10" xfId="13889"/>
    <cellStyle name="输入 4 4 11" xfId="13890"/>
    <cellStyle name="输入 4 4 12" xfId="13891"/>
    <cellStyle name="输入 4 4 13" xfId="13892"/>
    <cellStyle name="输入 4 4 14" xfId="13893"/>
    <cellStyle name="输入 4 4 15" xfId="13894"/>
    <cellStyle name="输入 4 4 2" xfId="13895"/>
    <cellStyle name="输入 4 4 2 2" xfId="13896"/>
    <cellStyle name="输入 4 4 2 3" xfId="13897"/>
    <cellStyle name="输入 4 4 3" xfId="13898"/>
    <cellStyle name="输入 4 4 3 10" xfId="13899"/>
    <cellStyle name="输入 4 4 3 2" xfId="13900"/>
    <cellStyle name="输入 4 4 3 3" xfId="13901"/>
    <cellStyle name="输入 4 4 4" xfId="13902"/>
    <cellStyle name="输入 4 4 5" xfId="13903"/>
    <cellStyle name="输入 4 4 6" xfId="13904"/>
    <cellStyle name="输入 4 4 7" xfId="13905"/>
    <cellStyle name="输入 4 4 8" xfId="13906"/>
    <cellStyle name="输入 4 4 9" xfId="13907"/>
    <cellStyle name="输入 4 4_2016-2018年财政规划附表(2)" xfId="13908"/>
    <cellStyle name="输入 4 5 2" xfId="13909"/>
    <cellStyle name="输入 4 5 3" xfId="13910"/>
    <cellStyle name="输入 4 5 4" xfId="13911"/>
    <cellStyle name="输入 4 5 5" xfId="13912"/>
    <cellStyle name="输入 4 6 10" xfId="13913"/>
    <cellStyle name="输入 4 6 11" xfId="13914"/>
    <cellStyle name="输入 4 6 12" xfId="13915"/>
    <cellStyle name="输入 4 6 13" xfId="13916"/>
    <cellStyle name="输入 4 6 2" xfId="13917"/>
    <cellStyle name="输入 4 6 3" xfId="13918"/>
    <cellStyle name="输入 4 6 4" xfId="13919"/>
    <cellStyle name="输入 4 6 5" xfId="13920"/>
    <cellStyle name="输入 4 6 6" xfId="13921"/>
    <cellStyle name="输入 4 6 7" xfId="13922"/>
    <cellStyle name="输入 4 6 8" xfId="13923"/>
    <cellStyle name="输入 4 6 9" xfId="13924"/>
    <cellStyle name="输入 4 8" xfId="13925"/>
    <cellStyle name="输入 4 9" xfId="13926"/>
    <cellStyle name="输入 5" xfId="13927"/>
    <cellStyle name="输入 5 10" xfId="13928"/>
    <cellStyle name="输入 5 11" xfId="13929"/>
    <cellStyle name="输入 5 12" xfId="13930"/>
    <cellStyle name="输入 5 13" xfId="13931"/>
    <cellStyle name="输入 5 14" xfId="13932"/>
    <cellStyle name="输入 5 2" xfId="13933"/>
    <cellStyle name="输入 6 15" xfId="13934"/>
    <cellStyle name="输入 5 2 10" xfId="13935"/>
    <cellStyle name="输入 5 2 11" xfId="13936"/>
    <cellStyle name="输入 5 2 12" xfId="13937"/>
    <cellStyle name="输入 5 2 13" xfId="13938"/>
    <cellStyle name="输入 5 2 14" xfId="13939"/>
    <cellStyle name="输入 6 3" xfId="13940"/>
    <cellStyle name="输入 5 2 2" xfId="13941"/>
    <cellStyle name="输入 6 3 2" xfId="13942"/>
    <cellStyle name="输入 5 2 2 2" xfId="13943"/>
    <cellStyle name="输入 6 3 3" xfId="13944"/>
    <cellStyle name="输入 5 2 2 3" xfId="13945"/>
    <cellStyle name="输入 6 3 4" xfId="13946"/>
    <cellStyle name="输入 5 2 2 4" xfId="13947"/>
    <cellStyle name="输入 6 3 5" xfId="13948"/>
    <cellStyle name="输入 5 2 2 5" xfId="13949"/>
    <cellStyle name="输入 6 4" xfId="13950"/>
    <cellStyle name="输入 5 2 3" xfId="13951"/>
    <cellStyle name="输入 5 2 3 10" xfId="13952"/>
    <cellStyle name="输入 5 2 3 11" xfId="13953"/>
    <cellStyle name="输入 5 2 3 12" xfId="13954"/>
    <cellStyle name="输入 5 2 3 13" xfId="13955"/>
    <cellStyle name="输入 5 2 3 2" xfId="13956"/>
    <cellStyle name="输入 5 2 3 3" xfId="13957"/>
    <cellStyle name="输入 5 2 3 4" xfId="13958"/>
    <cellStyle name="输入 5 2 3 5" xfId="13959"/>
    <cellStyle name="输入 5 2 3 6" xfId="13960"/>
    <cellStyle name="输入 5 2 3 7" xfId="13961"/>
    <cellStyle name="输入 5 2 3 8" xfId="13962"/>
    <cellStyle name="输入 5 2 3 9" xfId="13963"/>
    <cellStyle name="输入 6 5" xfId="13964"/>
    <cellStyle name="输入 5 2 4" xfId="13965"/>
    <cellStyle name="输入 6 6" xfId="13966"/>
    <cellStyle name="输入 5 2 5" xfId="13967"/>
    <cellStyle name="输入 6 7" xfId="13968"/>
    <cellStyle name="输入 5 2 6" xfId="13969"/>
    <cellStyle name="输入 6 8" xfId="13970"/>
    <cellStyle name="输入 5 2 7" xfId="13971"/>
    <cellStyle name="输入 6 9" xfId="13972"/>
    <cellStyle name="输入 5 2 8" xfId="13973"/>
    <cellStyle name="输入 5 2 9" xfId="13974"/>
    <cellStyle name="输入 5 2_2016-2018年财政规划附表(2)" xfId="13975"/>
    <cellStyle name="输入 5 3" xfId="13976"/>
    <cellStyle name="输入 7 15" xfId="13977"/>
    <cellStyle name="输入 5 3 10" xfId="13978"/>
    <cellStyle name="输入 5 3 11" xfId="13979"/>
    <cellStyle name="输入 5 3 12" xfId="13980"/>
    <cellStyle name="输入 5 3 13" xfId="13981"/>
    <cellStyle name="输入 5 3 14" xfId="13982"/>
    <cellStyle name="输入 5 3 15" xfId="13983"/>
    <cellStyle name="注释 4" xfId="13984"/>
    <cellStyle name="输入 7 3" xfId="13985"/>
    <cellStyle name="输入 5 3 2" xfId="13986"/>
    <cellStyle name="注释 4 2" xfId="13987"/>
    <cellStyle name="输入 7 3 2" xfId="13988"/>
    <cellStyle name="输入 5 3 2 2" xfId="13989"/>
    <cellStyle name="注释 4 3" xfId="13990"/>
    <cellStyle name="输入 7 3 3" xfId="13991"/>
    <cellStyle name="输入 5 3 2 3" xfId="13992"/>
    <cellStyle name="注释 4 4" xfId="13993"/>
    <cellStyle name="输入 7 3 4" xfId="13994"/>
    <cellStyle name="输入 5 3 2 4" xfId="13995"/>
    <cellStyle name="注释 4 5" xfId="13996"/>
    <cellStyle name="输入 7 3 5" xfId="13997"/>
    <cellStyle name="输入 5 3 2 5" xfId="13998"/>
    <cellStyle name="注释 5" xfId="13999"/>
    <cellStyle name="输入 7 4" xfId="14000"/>
    <cellStyle name="输入 5 3 3" xfId="14001"/>
    <cellStyle name="注释 5 12" xfId="14002"/>
    <cellStyle name="输入 5 3 3 12" xfId="14003"/>
    <cellStyle name="注释 5 13" xfId="14004"/>
    <cellStyle name="输入 5 3 3 13" xfId="14005"/>
    <cellStyle name="注释 5 2" xfId="14006"/>
    <cellStyle name="输入 5 3 3 2" xfId="14007"/>
    <cellStyle name="注释 5 3" xfId="14008"/>
    <cellStyle name="输入 5 3 3 3" xfId="14009"/>
    <cellStyle name="注释 5 4" xfId="14010"/>
    <cellStyle name="输入 5 3 3 4" xfId="14011"/>
    <cellStyle name="注释 5 5" xfId="14012"/>
    <cellStyle name="输入 5 3 3 5" xfId="14013"/>
    <cellStyle name="注释 5 6" xfId="14014"/>
    <cellStyle name="注释 2 2 2 3 2" xfId="14015"/>
    <cellStyle name="输入 5 3 3 6" xfId="14016"/>
    <cellStyle name="注释 5 7" xfId="14017"/>
    <cellStyle name="注释 2 2 2 3 3" xfId="14018"/>
    <cellStyle name="输入 5 3 3 7" xfId="14019"/>
    <cellStyle name="注释 5 8" xfId="14020"/>
    <cellStyle name="注释 2 2 2 3 4" xfId="14021"/>
    <cellStyle name="输入 5 3 3 8" xfId="14022"/>
    <cellStyle name="注释 5 9" xfId="14023"/>
    <cellStyle name="注释 2 2 2 3 5" xfId="14024"/>
    <cellStyle name="输入 5 3 3 9" xfId="14025"/>
    <cellStyle name="注释 6" xfId="14026"/>
    <cellStyle name="输入 7 5" xfId="14027"/>
    <cellStyle name="输入 5 3 4" xfId="14028"/>
    <cellStyle name="注释 7" xfId="14029"/>
    <cellStyle name="输入 7 6" xfId="14030"/>
    <cellStyle name="输入 5 3 5" xfId="14031"/>
    <cellStyle name="注释 8" xfId="14032"/>
    <cellStyle name="输入 7 7" xfId="14033"/>
    <cellStyle name="输入 5 3 6" xfId="14034"/>
    <cellStyle name="注释 9" xfId="14035"/>
    <cellStyle name="输入 7 8" xfId="14036"/>
    <cellStyle name="输入 5 3 7" xfId="14037"/>
    <cellStyle name="输入 7 9" xfId="14038"/>
    <cellStyle name="输入 5 3 8" xfId="14039"/>
    <cellStyle name="输入 5 3 9" xfId="14040"/>
    <cellStyle name="输入 5 4" xfId="14041"/>
    <cellStyle name="输入 8 3" xfId="14042"/>
    <cellStyle name="输入 5 4 2" xfId="14043"/>
    <cellStyle name="输入 8 4" xfId="14044"/>
    <cellStyle name="输入 5 4 3" xfId="14045"/>
    <cellStyle name="输入 8 5" xfId="14046"/>
    <cellStyle name="输入 5 4 4" xfId="14047"/>
    <cellStyle name="输入 8 6" xfId="14048"/>
    <cellStyle name="输入 5 4 5" xfId="14049"/>
    <cellStyle name="输入 5 5" xfId="14050"/>
    <cellStyle name="输入 5 5 10" xfId="14051"/>
    <cellStyle name="输入 5 5 8" xfId="14052"/>
    <cellStyle name="输入 5 5 9" xfId="14053"/>
    <cellStyle name="输入 5 6" xfId="14054"/>
    <cellStyle name="输入 5 7" xfId="14055"/>
    <cellStyle name="输入 5 8" xfId="14056"/>
    <cellStyle name="输入 5 9" xfId="14057"/>
    <cellStyle name="输入 5_2015.1.3县级预算表" xfId="14058"/>
    <cellStyle name="输入 6" xfId="14059"/>
    <cellStyle name="输入 6 13" xfId="14060"/>
    <cellStyle name="输入 6 14" xfId="14061"/>
    <cellStyle name="输入 6 2" xfId="14062"/>
    <cellStyle name="输入 6 2 2" xfId="14063"/>
    <cellStyle name="输入 6 2 3" xfId="14064"/>
    <cellStyle name="输入 6 2 4" xfId="14065"/>
    <cellStyle name="输入 6 2 5" xfId="14066"/>
    <cellStyle name="输入 6 3 10" xfId="14067"/>
    <cellStyle name="输入 6 3 11" xfId="14068"/>
    <cellStyle name="输入 6 3 12" xfId="14069"/>
    <cellStyle name="输入 6 3 13" xfId="14070"/>
    <cellStyle name="输入 6 3 6" xfId="14071"/>
    <cellStyle name="输入 6 3 7" xfId="14072"/>
    <cellStyle name="输入 6 3 8" xfId="14073"/>
    <cellStyle name="输入 6 3 9" xfId="14074"/>
    <cellStyle name="输入 6_2016-2018年财政规划附表(2)" xfId="14075"/>
    <cellStyle name="输入 7" xfId="14076"/>
    <cellStyle name="输入 7 10" xfId="14077"/>
    <cellStyle name="输入 7 11" xfId="14078"/>
    <cellStyle name="输入 7 12" xfId="14079"/>
    <cellStyle name="输入 7 13" xfId="14080"/>
    <cellStyle name="输入 7 14" xfId="14081"/>
    <cellStyle name="注释 3" xfId="14082"/>
    <cellStyle name="输入 7 2" xfId="14083"/>
    <cellStyle name="注释 3 2" xfId="14084"/>
    <cellStyle name="输入 7 2 2" xfId="14085"/>
    <cellStyle name="注释 3 3" xfId="14086"/>
    <cellStyle name="输入 7 2 3" xfId="14087"/>
    <cellStyle name="注释 3 4" xfId="14088"/>
    <cellStyle name="输入 7 2 4" xfId="14089"/>
    <cellStyle name="注释 3 5" xfId="14090"/>
    <cellStyle name="输入 7 2 5" xfId="14091"/>
    <cellStyle name="注释 4 12" xfId="14092"/>
    <cellStyle name="输入 7 3 12" xfId="14093"/>
    <cellStyle name="注释 4 13" xfId="14094"/>
    <cellStyle name="输入 7 3 13" xfId="14095"/>
    <cellStyle name="注释 4 6" xfId="14096"/>
    <cellStyle name="注释 2 2 2 2 2" xfId="14097"/>
    <cellStyle name="输入 7 3 6" xfId="14098"/>
    <cellStyle name="注释 4 7" xfId="14099"/>
    <cellStyle name="注释 2 2 2 2 3" xfId="14100"/>
    <cellStyle name="输入 7 3 7" xfId="14101"/>
    <cellStyle name="注释 4 8" xfId="14102"/>
    <cellStyle name="注释 2 2 2 2 4" xfId="14103"/>
    <cellStyle name="输入 7 3 8" xfId="14104"/>
    <cellStyle name="注释 4 9" xfId="14105"/>
    <cellStyle name="注释 2 2 2 2 5" xfId="14106"/>
    <cellStyle name="输入 7 3 9" xfId="14107"/>
    <cellStyle name="输入 7_2016-2018年财政规划附表(2)" xfId="14108"/>
    <cellStyle name="输入 8" xfId="14109"/>
    <cellStyle name="输入 8 10" xfId="14110"/>
    <cellStyle name="输入 8 11" xfId="14111"/>
    <cellStyle name="输入 8 12" xfId="14112"/>
    <cellStyle name="输入 8 13" xfId="14113"/>
    <cellStyle name="输入 8 2" xfId="14114"/>
    <cellStyle name="输入 8 7" xfId="14115"/>
    <cellStyle name="输入 8 8" xfId="14116"/>
    <cellStyle name="输入 8 9" xfId="14117"/>
    <cellStyle name="输入 9" xfId="14118"/>
    <cellStyle name="注释 10" xfId="14119"/>
    <cellStyle name="注释 11" xfId="14120"/>
    <cellStyle name="注释 12" xfId="14121"/>
    <cellStyle name="注释 2" xfId="14122"/>
    <cellStyle name="注释 2 10" xfId="14123"/>
    <cellStyle name="注释 2 11" xfId="14124"/>
    <cellStyle name="注释 2 12" xfId="14125"/>
    <cellStyle name="注释 2 13" xfId="14126"/>
    <cellStyle name="注释 2 14" xfId="14127"/>
    <cellStyle name="注释 2 15" xfId="14128"/>
    <cellStyle name="注释 2 16" xfId="14129"/>
    <cellStyle name="注释 2 17" xfId="14130"/>
    <cellStyle name="注释 2 18" xfId="14131"/>
    <cellStyle name="注释 2 2" xfId="14132"/>
    <cellStyle name="注释 2 2 10" xfId="14133"/>
    <cellStyle name="注释 2 2 11" xfId="14134"/>
    <cellStyle name="注释 2 2 12" xfId="14135"/>
    <cellStyle name="注释 2 2 13" xfId="14136"/>
    <cellStyle name="注释 2 2 14" xfId="14137"/>
    <cellStyle name="注释 2 2 15" xfId="14138"/>
    <cellStyle name="注释 2 2 16" xfId="14139"/>
    <cellStyle name="注释 2 2 2 2" xfId="14140"/>
    <cellStyle name="注释 2 2 2 3" xfId="14141"/>
    <cellStyle name="注释 2 2 2 3 6" xfId="14142"/>
    <cellStyle name="注释 2 2 2 3 7" xfId="14143"/>
    <cellStyle name="注释 2 2 2 3 8" xfId="14144"/>
    <cellStyle name="注释 2 2 2 3 9" xfId="14145"/>
    <cellStyle name="注释 2 2 2 4" xfId="14146"/>
    <cellStyle name="注释 2 2 2 5" xfId="14147"/>
    <cellStyle name="注释 4 2 2 2 2" xfId="14148"/>
    <cellStyle name="注释 2 2 2 6" xfId="14149"/>
    <cellStyle name="注释 4 2 2 2 3" xfId="14150"/>
    <cellStyle name="注释 2 2 2 7" xfId="14151"/>
    <cellStyle name="注释 4 2 2 2 4" xfId="14152"/>
    <cellStyle name="注释 2 2 2 8" xfId="14153"/>
    <cellStyle name="注释 4 2 2 2 5" xfId="14154"/>
    <cellStyle name="注释 2 2 2 9" xfId="14155"/>
    <cellStyle name="注释 2 2 3 2" xfId="14156"/>
    <cellStyle name="注释 2 2 3 3" xfId="14157"/>
    <cellStyle name="注释 2 2 3 4" xfId="14158"/>
    <cellStyle name="注释 2 2 3 5" xfId="14159"/>
    <cellStyle name="注释 2 2 4 2" xfId="14160"/>
    <cellStyle name="注释 2 2 4 3" xfId="14161"/>
    <cellStyle name="注释 2 2 4 4" xfId="14162"/>
    <cellStyle name="注释 2 2 4 5" xfId="14163"/>
    <cellStyle name="注释 2 2 4 6" xfId="14164"/>
    <cellStyle name="注释 2 2 4 7" xfId="14165"/>
    <cellStyle name="注释 2 2 4 8" xfId="14166"/>
    <cellStyle name="注释 2 2 4 9" xfId="14167"/>
    <cellStyle name="注释 2 2 8" xfId="14168"/>
    <cellStyle name="注释 2 2 9" xfId="14169"/>
    <cellStyle name="注释 2 3" xfId="14170"/>
    <cellStyle name="注释 2 3 10" xfId="14171"/>
    <cellStyle name="注释 2 3 11" xfId="14172"/>
    <cellStyle name="注释 2 3 12" xfId="14173"/>
    <cellStyle name="注释 2 3 13" xfId="14174"/>
    <cellStyle name="注释 2 3 14" xfId="14175"/>
    <cellStyle name="注释 2 3 15" xfId="14176"/>
    <cellStyle name="注释 2 3 2" xfId="14177"/>
    <cellStyle name="注释 2 3 2 2" xfId="14178"/>
    <cellStyle name="注释 2 3 2 3" xfId="14179"/>
    <cellStyle name="注释 2 3 3" xfId="14180"/>
    <cellStyle name="注释 2 3 3 10" xfId="14181"/>
    <cellStyle name="注释 2 3 3 11" xfId="14182"/>
    <cellStyle name="注释 2 3 3 12" xfId="14183"/>
    <cellStyle name="注释 2 3 3 2" xfId="14184"/>
    <cellStyle name="注释 2 3 3 3" xfId="14185"/>
    <cellStyle name="注释 2 3 3 4" xfId="14186"/>
    <cellStyle name="注释 2 3 3 5" xfId="14187"/>
    <cellStyle name="注释 2 3 3 6" xfId="14188"/>
    <cellStyle name="注释 2 3 3 7" xfId="14189"/>
    <cellStyle name="注释 2 3 3 8" xfId="14190"/>
    <cellStyle name="注释 2 3 3 9" xfId="14191"/>
    <cellStyle name="注释 2 3 4" xfId="14192"/>
    <cellStyle name="注释 2 3 5" xfId="14193"/>
    <cellStyle name="注释 2 3 6" xfId="14194"/>
    <cellStyle name="注释 2 3 7" xfId="14195"/>
    <cellStyle name="注释 2 3 8" xfId="14196"/>
    <cellStyle name="注释 2 4" xfId="14197"/>
    <cellStyle name="注释 2 4 10" xfId="14198"/>
    <cellStyle name="注释 2 4 11" xfId="14199"/>
    <cellStyle name="注释 2 4 12" xfId="14200"/>
    <cellStyle name="注释 2 4 13" xfId="14201"/>
    <cellStyle name="注释 2 4 2" xfId="14202"/>
    <cellStyle name="注释 2 4 2 2" xfId="14203"/>
    <cellStyle name="注释 2 4 2 3" xfId="14204"/>
    <cellStyle name="注释 2 4 2 4" xfId="14205"/>
    <cellStyle name="注释 2 4 2 5" xfId="14206"/>
    <cellStyle name="注释 2 4 3" xfId="14207"/>
    <cellStyle name="注释 2 4 3 10" xfId="14208"/>
    <cellStyle name="注释 2 4 3 2" xfId="14209"/>
    <cellStyle name="注释 2 4 3 3" xfId="14210"/>
    <cellStyle name="注释 2 4 3 4" xfId="14211"/>
    <cellStyle name="注释 2 4 3 5" xfId="14212"/>
    <cellStyle name="注释 2 4 3 6" xfId="14213"/>
    <cellStyle name="注释 2 4 3 7" xfId="14214"/>
    <cellStyle name="注释 2 4 3 8" xfId="14215"/>
    <cellStyle name="注释 2 4 3 9" xfId="14216"/>
    <cellStyle name="注释 2 4 4" xfId="14217"/>
    <cellStyle name="注释 2 4 5" xfId="14218"/>
    <cellStyle name="注释 2 4 6" xfId="14219"/>
    <cellStyle name="注释 2 4 7" xfId="14220"/>
    <cellStyle name="注释 2 4 8" xfId="14221"/>
    <cellStyle name="注释 2 4 9" xfId="14222"/>
    <cellStyle name="注释 2 5" xfId="14223"/>
    <cellStyle name="注释 2 5 2" xfId="14224"/>
    <cellStyle name="注释 2 6" xfId="14225"/>
    <cellStyle name="注释 2 6 2" xfId="14226"/>
    <cellStyle name="注释 2 7" xfId="14227"/>
    <cellStyle name="注释 2 8" xfId="14228"/>
    <cellStyle name="注释 2 9" xfId="14229"/>
    <cellStyle name="注释 3 10" xfId="14230"/>
    <cellStyle name="注释 3 11" xfId="14231"/>
    <cellStyle name="注释 3 12" xfId="14232"/>
    <cellStyle name="注释 3 13" xfId="14233"/>
    <cellStyle name="注释 3 14" xfId="14234"/>
    <cellStyle name="注释 3 15" xfId="14235"/>
    <cellStyle name="注释 3 16" xfId="14236"/>
    <cellStyle name="注释 3 17" xfId="14237"/>
    <cellStyle name="注释 3 18" xfId="14238"/>
    <cellStyle name="注释 3 2 10" xfId="14239"/>
    <cellStyle name="注释 3 2 11" xfId="14240"/>
    <cellStyle name="注释 3 2 12" xfId="14241"/>
    <cellStyle name="注释 3 2 13" xfId="14242"/>
    <cellStyle name="注释 3 2 14" xfId="14243"/>
    <cellStyle name="注释 3 2 15" xfId="14244"/>
    <cellStyle name="注释 3 2 16" xfId="14245"/>
    <cellStyle name="注释 3 2 2 10" xfId="14246"/>
    <cellStyle name="注释 3 2 2 11" xfId="14247"/>
    <cellStyle name="注释 3 2 2 12" xfId="14248"/>
    <cellStyle name="注释 3 2 2 13" xfId="14249"/>
    <cellStyle name="注释 3 2 2 14" xfId="14250"/>
    <cellStyle name="注释 3 2 2 15" xfId="14251"/>
    <cellStyle name="注释 3 2 2 2 5" xfId="14252"/>
    <cellStyle name="注释 3 2 2 3 10" xfId="14253"/>
    <cellStyle name="注释 3 2 2 3 11" xfId="14254"/>
    <cellStyle name="注释 3 2 2 3 12" xfId="14255"/>
    <cellStyle name="注释 3 2 2 3 13" xfId="14256"/>
    <cellStyle name="注释 3 2 2 3 2" xfId="14257"/>
    <cellStyle name="注释 3 2 2 3 3" xfId="14258"/>
    <cellStyle name="注释 3 2 2 3 4" xfId="14259"/>
    <cellStyle name="注释 3 2 2 3 5" xfId="14260"/>
    <cellStyle name="注释 3 2 2 3 6" xfId="14261"/>
    <cellStyle name="常规_2007年云南省向人大报送政府收支预算表格式编制过程表 2 2 2" xfId="14262"/>
    <cellStyle name="注释 3 2 2 3 7" xfId="14263"/>
    <cellStyle name="注释 3 2 2 3 8" xfId="14264"/>
    <cellStyle name="注释 3 2 2 3 9" xfId="14265"/>
    <cellStyle name="注释 3 2 2 8" xfId="14266"/>
    <cellStyle name="注释 3 2 2 9" xfId="14267"/>
    <cellStyle name="注释 3 2 3 2" xfId="14268"/>
    <cellStyle name="注释 3 2 3 3" xfId="14269"/>
    <cellStyle name="注释 3 2 3 4" xfId="14270"/>
    <cellStyle name="注释 3 2 3 5" xfId="14271"/>
    <cellStyle name="注释 3 2 4 11" xfId="14272"/>
    <cellStyle name="注释 3 2 4 12" xfId="14273"/>
    <cellStyle name="注释 3 2 4 13" xfId="14274"/>
    <cellStyle name="注释 3 2 4 2" xfId="14275"/>
    <cellStyle name="注释 3 2 4 3" xfId="14276"/>
    <cellStyle name="注释 3 2 4 4" xfId="14277"/>
    <cellStyle name="注释 3 2 4 5" xfId="14278"/>
    <cellStyle name="注释 3 2 8" xfId="14279"/>
    <cellStyle name="注释 3 2 9" xfId="14280"/>
    <cellStyle name="注释 3 3 2" xfId="14281"/>
    <cellStyle name="注释 3 3 2 2" xfId="14282"/>
    <cellStyle name="注释 3 3 2 3" xfId="14283"/>
    <cellStyle name="注释 3 3 2 4" xfId="14284"/>
    <cellStyle name="注释 3 3 2 5" xfId="14285"/>
    <cellStyle name="注释 3 3 3" xfId="14286"/>
    <cellStyle name="注释 3 3 3 10" xfId="14287"/>
    <cellStyle name="注释 3 3 3 11" xfId="14288"/>
    <cellStyle name="注释 3 3 3 12" xfId="14289"/>
    <cellStyle name="注释 3 3 3 13" xfId="14290"/>
    <cellStyle name="注释 3 3 3 2" xfId="14291"/>
    <cellStyle name="注释 3 3 3 3" xfId="14292"/>
    <cellStyle name="注释 3 3 3 4" xfId="14293"/>
    <cellStyle name="注释 3 3 3 5" xfId="14294"/>
    <cellStyle name="注释 3 3 3 6" xfId="14295"/>
    <cellStyle name="注释 3 3 3 7" xfId="14296"/>
    <cellStyle name="注释 3 3 3 8" xfId="14297"/>
    <cellStyle name="注释 3 3 3 9" xfId="14298"/>
    <cellStyle name="注释 3 3 4" xfId="14299"/>
    <cellStyle name="注释 3 3 5" xfId="14300"/>
    <cellStyle name="注释 3 3 6" xfId="14301"/>
    <cellStyle name="注释 3 3 7" xfId="14302"/>
    <cellStyle name="注释 3 3 8" xfId="14303"/>
    <cellStyle name="注释 3 3 9" xfId="14304"/>
    <cellStyle name="注释 3 4 10" xfId="14305"/>
    <cellStyle name="注释 3 4 11" xfId="14306"/>
    <cellStyle name="注释 3 4 12" xfId="14307"/>
    <cellStyle name="注释 3 4 13" xfId="14308"/>
    <cellStyle name="注释 3 4 14" xfId="14309"/>
    <cellStyle name="注释 3 4 15" xfId="14310"/>
    <cellStyle name="注释 3 4 2" xfId="14311"/>
    <cellStyle name="注释 3 4 2 2" xfId="14312"/>
    <cellStyle name="注释 3 4 2 3" xfId="14313"/>
    <cellStyle name="注释 3 4 2 4" xfId="14314"/>
    <cellStyle name="注释 3 4 2 5" xfId="14315"/>
    <cellStyle name="注释 3 4 3 2" xfId="14316"/>
    <cellStyle name="注释 3 4 3 3" xfId="14317"/>
    <cellStyle name="注释 3 4 3 4" xfId="14318"/>
    <cellStyle name="注释 3 4 3 5" xfId="14319"/>
    <cellStyle name="注释 3 4 3 6" xfId="14320"/>
    <cellStyle name="注释 3 4 3 7" xfId="14321"/>
    <cellStyle name="注释 3 4 3 8" xfId="14322"/>
    <cellStyle name="注释 3 4 3 9" xfId="14323"/>
    <cellStyle name="注释 3 4 7" xfId="14324"/>
    <cellStyle name="注释 3 4 8" xfId="14325"/>
    <cellStyle name="注释 3 4 9" xfId="14326"/>
    <cellStyle name="注释 3 5 2" xfId="14327"/>
    <cellStyle name="注释 3 6 2" xfId="14328"/>
    <cellStyle name="注释 4 14" xfId="14329"/>
    <cellStyle name="注释 4 15" xfId="14330"/>
    <cellStyle name="注释 4 16" xfId="14331"/>
    <cellStyle name="注释 4 17" xfId="14332"/>
    <cellStyle name="注释 4 18" xfId="14333"/>
    <cellStyle name="注释 4 2 12" xfId="14334"/>
    <cellStyle name="注释 4 2 13" xfId="14335"/>
    <cellStyle name="注释 4 2 14" xfId="14336"/>
    <cellStyle name="注释 4 2 15" xfId="14337"/>
    <cellStyle name="注释 4 2 16" xfId="14338"/>
    <cellStyle name="注释 4 2 2" xfId="14339"/>
    <cellStyle name="注释 4 2 2 10" xfId="14340"/>
    <cellStyle name="注释 4 2 2 11" xfId="14341"/>
    <cellStyle name="注释 4 2 2 12" xfId="14342"/>
    <cellStyle name="注释 4 2 2 13" xfId="14343"/>
    <cellStyle name="注释 4 2 2 14" xfId="14344"/>
    <cellStyle name="注释 4 2 2 15" xfId="14345"/>
    <cellStyle name="注释 4 2 2 2" xfId="14346"/>
    <cellStyle name="注释 4 2 2 3" xfId="14347"/>
    <cellStyle name="注释 4 2 2 3 10" xfId="14348"/>
    <cellStyle name="注释 4 2 2 3 11" xfId="14349"/>
    <cellStyle name="注释 4 2 2 3 12" xfId="14350"/>
    <cellStyle name="注释 4 2 2 3 13" xfId="14351"/>
    <cellStyle name="注释 4 2 2 3 2" xfId="14352"/>
    <cellStyle name="注释 4 2 2 3 3" xfId="14353"/>
    <cellStyle name="注释 4 2 2 3 4" xfId="14354"/>
    <cellStyle name="注释 4 2 2 3 5" xfId="14355"/>
    <cellStyle name="注释 4 2 2 3 6" xfId="14356"/>
    <cellStyle name="注释 4 2 2 3 7" xfId="14357"/>
    <cellStyle name="注释 4 2 2 3 8" xfId="14358"/>
    <cellStyle name="注释 4 2 2 3 9" xfId="14359"/>
    <cellStyle name="注释 4 2 2 4" xfId="14360"/>
    <cellStyle name="注释 4 2 3" xfId="14361"/>
    <cellStyle name="注释 4 2 3 2" xfId="14362"/>
    <cellStyle name="注释 4 2 3 3" xfId="14363"/>
    <cellStyle name="注释 4 2 3 4" xfId="14364"/>
    <cellStyle name="注释 4 2 4" xfId="14365"/>
    <cellStyle name="注释 4 2 4 10" xfId="14366"/>
    <cellStyle name="注释 4 2 4 11" xfId="14367"/>
    <cellStyle name="注释 4 2 4 12" xfId="14368"/>
    <cellStyle name="注释 4 2 4 13" xfId="14369"/>
    <cellStyle name="注释 4 2 4 2" xfId="14370"/>
    <cellStyle name="注释 4 2 4 3" xfId="14371"/>
    <cellStyle name="注释 4 2 4 4" xfId="14372"/>
    <cellStyle name="注释 4 2 5" xfId="14373"/>
    <cellStyle name="注释 4 2 6" xfId="14374"/>
    <cellStyle name="注释 4 2 7" xfId="14375"/>
    <cellStyle name="注释 4 2 8" xfId="14376"/>
    <cellStyle name="注释 4 2 9" xfId="14377"/>
    <cellStyle name="注释 4 3 10" xfId="14378"/>
    <cellStyle name="注释 4 3 2" xfId="14379"/>
    <cellStyle name="注释 4 3 2 2" xfId="14380"/>
    <cellStyle name="注释 4 3 2 3" xfId="14381"/>
    <cellStyle name="注释 4 3 2 4" xfId="14382"/>
    <cellStyle name="注释 4 3 3" xfId="14383"/>
    <cellStyle name="注释 4 3 3 10" xfId="14384"/>
    <cellStyle name="注释 4 3 3 2" xfId="14385"/>
    <cellStyle name="注释 4 3 3 3" xfId="14386"/>
    <cellStyle name="注释 4 3 3 4" xfId="14387"/>
    <cellStyle name="注释 4 3 4" xfId="14388"/>
    <cellStyle name="注释 4 3 5" xfId="14389"/>
    <cellStyle name="注释 4 3 6" xfId="14390"/>
    <cellStyle name="注释 4 3 7" xfId="14391"/>
    <cellStyle name="注释 4 3 8" xfId="14392"/>
    <cellStyle name="注释 4 3 9" xfId="14393"/>
    <cellStyle name="注释 4 4 10" xfId="14394"/>
    <cellStyle name="注释 4 4 15" xfId="14395"/>
    <cellStyle name="注释 4 4 2 2" xfId="14396"/>
    <cellStyle name="注释 4 4 2 3" xfId="14397"/>
    <cellStyle name="注释 4 4 2 4" xfId="14398"/>
    <cellStyle name="注释 4 4 3 10" xfId="14399"/>
    <cellStyle name="注释 4 4 3 11" xfId="14400"/>
    <cellStyle name="注释 4 4 3 12" xfId="14401"/>
    <cellStyle name="注释 4 4 3 13" xfId="14402"/>
    <cellStyle name="注释 4 4 3 2" xfId="14403"/>
    <cellStyle name="注释 4 4 3 3" xfId="14404"/>
    <cellStyle name="注释 4 4 7" xfId="14405"/>
    <cellStyle name="注释 4 4 8" xfId="14406"/>
    <cellStyle name="注释 4 4 9" xfId="14407"/>
    <cellStyle name="注释 4 6 2" xfId="14408"/>
    <cellStyle name="注释 5 15" xfId="14409"/>
    <cellStyle name="注释 5 16" xfId="14410"/>
    <cellStyle name="注释 5 17" xfId="14411"/>
    <cellStyle name="注释 5 2 10" xfId="14412"/>
    <cellStyle name="注释 5 2 11" xfId="14413"/>
    <cellStyle name="注释 5 2 13" xfId="14414"/>
    <cellStyle name="注释 5 2 14" xfId="14415"/>
    <cellStyle name="注释 5 2 15" xfId="14416"/>
    <cellStyle name="注释 5 2 2" xfId="14417"/>
    <cellStyle name="注释 5 2 3" xfId="14418"/>
    <cellStyle name="注释 5 2 3 10" xfId="14419"/>
    <cellStyle name="注释 5 2 3 11" xfId="14420"/>
    <cellStyle name="注释 5 2 3 12" xfId="14421"/>
    <cellStyle name="注释 5 2 3 13" xfId="14422"/>
    <cellStyle name="注释 5 2 3 2" xfId="14423"/>
    <cellStyle name="注释 5 2 3 3" xfId="14424"/>
    <cellStyle name="注释 5 2 3 4" xfId="14425"/>
    <cellStyle name="注释 5 2 3 6" xfId="14426"/>
    <cellStyle name="注释 5 2 3 7" xfId="14427"/>
    <cellStyle name="注释 5 2 3 8" xfId="14428"/>
    <cellStyle name="注释 5 2 3 9" xfId="14429"/>
    <cellStyle name="注释 5 2 4" xfId="14430"/>
    <cellStyle name="注释 5 2 5" xfId="14431"/>
    <cellStyle name="注释 5 2 6" xfId="14432"/>
    <cellStyle name="注释 5 2 7" xfId="14433"/>
    <cellStyle name="注释 5 2 8" xfId="14434"/>
    <cellStyle name="注释 5 2 9" xfId="14435"/>
    <cellStyle name="注释 5 3 10" xfId="14436"/>
    <cellStyle name="注释 5 3 11" xfId="14437"/>
    <cellStyle name="注释 5 3 12" xfId="14438"/>
    <cellStyle name="注释 5 3 13" xfId="14439"/>
    <cellStyle name="注释 5 3 14" xfId="14440"/>
    <cellStyle name="注释 5 3 15" xfId="14441"/>
    <cellStyle name="注释 5 3 2" xfId="14442"/>
    <cellStyle name="注释 5 3 2 5" xfId="14443"/>
    <cellStyle name="注释 5 3 3" xfId="14444"/>
    <cellStyle name="注释 5 3 3 2" xfId="14445"/>
    <cellStyle name="注释 5 3 3 3" xfId="14446"/>
    <cellStyle name="注释 5 3 3 4" xfId="14447"/>
    <cellStyle name="注释 5 3 3 5" xfId="14448"/>
    <cellStyle name="注释 5 3 3 6" xfId="14449"/>
    <cellStyle name="注释 5 3 3 7" xfId="14450"/>
    <cellStyle name="注释 5 3 3 8" xfId="14451"/>
    <cellStyle name="注释 5 3 3 9" xfId="14452"/>
    <cellStyle name="注释 5 3 4" xfId="14453"/>
    <cellStyle name="注释 5 3 5" xfId="14454"/>
    <cellStyle name="注释 5 3 6" xfId="14455"/>
    <cellStyle name="注释 5 3 7" xfId="14456"/>
    <cellStyle name="注释 5 3 8" xfId="14457"/>
    <cellStyle name="注释 5 3 9" xfId="14458"/>
    <cellStyle name="注释 5 4 2" xfId="14459"/>
    <cellStyle name="注释 5 4 3" xfId="14460"/>
    <cellStyle name="注释 5 4 4" xfId="14461"/>
    <cellStyle name="注释 5 4 5" xfId="14462"/>
    <cellStyle name="注释 5 5 2" xfId="14463"/>
    <cellStyle name="注释 6 12" xfId="14464"/>
    <cellStyle name="注释 6 13" xfId="14465"/>
    <cellStyle name="注释 6 14" xfId="14466"/>
    <cellStyle name="注释 6 15" xfId="14467"/>
    <cellStyle name="注释 6 2 5" xfId="14468"/>
    <cellStyle name="注释 6 3 10" xfId="14469"/>
    <cellStyle name="注释 6 3 11" xfId="14470"/>
    <cellStyle name="注释 6 3 12" xfId="14471"/>
    <cellStyle name="注释 6 3 13" xfId="14472"/>
    <cellStyle name="注释 6 3 2" xfId="14473"/>
    <cellStyle name="注释 6 3 3" xfId="14474"/>
    <cellStyle name="注释 6 3 4" xfId="14475"/>
    <cellStyle name="注释 6 3 5" xfId="14476"/>
    <cellStyle name="注释 6 3 6" xfId="14477"/>
    <cellStyle name="注释 6 3 7" xfId="14478"/>
    <cellStyle name="注释 6 3 8" xfId="14479"/>
    <cellStyle name="注释 6 3 9" xfId="14480"/>
    <cellStyle name="注释 6 5" xfId="14481"/>
    <cellStyle name="注释 7 11" xfId="14482"/>
    <cellStyle name="注释 7 12" xfId="14483"/>
    <cellStyle name="注释 7 13" xfId="14484"/>
    <cellStyle name="注释 7 2" xfId="14485"/>
    <cellStyle name="注释 7 2 2" xfId="14486"/>
    <cellStyle name="注释 7 2 3" xfId="14487"/>
    <cellStyle name="注释 7 2 4" xfId="14488"/>
    <cellStyle name="注释 7 2 5" xfId="14489"/>
    <cellStyle name="注释 7 3" xfId="14490"/>
    <cellStyle name="注释 7 3 10" xfId="14491"/>
    <cellStyle name="注释 7 3 11" xfId="14492"/>
    <cellStyle name="注释 7 3 12" xfId="14493"/>
    <cellStyle name="注释 7 3 13" xfId="14494"/>
    <cellStyle name="注释 7 3 2" xfId="14495"/>
    <cellStyle name="注释 7 3 3" xfId="14496"/>
    <cellStyle name="注释 7 3 4" xfId="14497"/>
    <cellStyle name="注释 7 3 5" xfId="14498"/>
    <cellStyle name="注释 7 3 6" xfId="14499"/>
    <cellStyle name="注释 7 3 7" xfId="14500"/>
    <cellStyle name="注释 7 3 8" xfId="14501"/>
    <cellStyle name="注释 7 4" xfId="14502"/>
    <cellStyle name="注释 7 5" xfId="14503"/>
    <cellStyle name="注释 7 6" xfId="14504"/>
    <cellStyle name="注释 7 7" xfId="14505"/>
    <cellStyle name="注释 7 8" xfId="14506"/>
    <cellStyle name="注释 7 9" xfId="14507"/>
    <cellStyle name="注释 8 10" xfId="14508"/>
    <cellStyle name="注释 8 11" xfId="14509"/>
    <cellStyle name="注释 8 12" xfId="14510"/>
    <cellStyle name="注释 8 13" xfId="14511"/>
    <cellStyle name="注释 8 3" xfId="14512"/>
    <cellStyle name="注释 8 4" xfId="14513"/>
    <cellStyle name="注释 8 5" xfId="14514"/>
    <cellStyle name="注释 8 6" xfId="14515"/>
    <cellStyle name="注释 8 7" xfId="14516"/>
    <cellStyle name="注释 8 8" xfId="14517"/>
    <cellStyle name="注释 8 9" xfId="14518"/>
    <cellStyle name="常规_2007年云南省向人大报送政府收支预算表格式编制过程表" xfId="14519"/>
    <cellStyle name="常规_2007年云南省向人大报送政府收支预算表格式编制过程表 2" xfId="14520"/>
    <cellStyle name="常规 16" xfId="14521"/>
    <cellStyle name="常规 19 2 2" xfId="14522"/>
    <cellStyle name="常规 10 2_报预算局：2016年云南省及省本级1-7月社保基金预算执行情况表（0823）" xfId="14523"/>
    <cellStyle name="常规 28" xfId="14524"/>
    <cellStyle name="常规 19" xfId="14525"/>
  </cellStyles>
  <dxfs count="2">
    <dxf>
      <font>
        <color indexed="9"/>
      </font>
    </dxf>
    <dxf>
      <font>
        <b val="1"/>
        <i val="0"/>
      </font>
    </dxf>
  </dxfs>
  <tableStyles count="0" defaultTableStyle="TableStyleMedium9"/>
  <colors>
    <mruColors>
      <color rgb="00F4C966"/>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0" Type="http://schemas.openxmlformats.org/officeDocument/2006/relationships/sharedStrings" Target="sharedStrings.xml"/><Relationship Id="rId8" Type="http://schemas.openxmlformats.org/officeDocument/2006/relationships/worksheet" Target="worksheets/sheet8.xml"/><Relationship Id="rId79" Type="http://schemas.openxmlformats.org/officeDocument/2006/relationships/styles" Target="styles.xml"/><Relationship Id="rId78" Type="http://schemas.openxmlformats.org/officeDocument/2006/relationships/theme" Target="theme/theme1.xml"/><Relationship Id="rId77" Type="http://schemas.openxmlformats.org/officeDocument/2006/relationships/externalLink" Target="externalLinks/externalLink2.xml"/><Relationship Id="rId76" Type="http://schemas.openxmlformats.org/officeDocument/2006/relationships/externalLink" Target="externalLinks/externalLink1.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Users\Administrator.PC-201903011624\Documents\WeChat Files\fang601222\FileStorage\File\2020-02\&#24213;&#34920;--Y2019&#24180;&#20113;&#21335;&#30465;&#21450;&#30465;&#26412;&#32423;&#22320;&#26041;&#36130;&#25919;&#25910;&#25903;&#25191;&#34892;&#24773;&#20917;&#21450;2020&#24180;&#39044;&#31639;&#33609;&#2669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目录"/>
      <sheetName val="19-1"/>
      <sheetName val="19-2"/>
      <sheetName val="20"/>
      <sheetName val="21-1"/>
      <sheetName val="21-2"/>
      <sheetName val="22"/>
      <sheetName val="说明7"/>
      <sheetName val="23"/>
      <sheetName val="24"/>
      <sheetName val="25-1"/>
      <sheetName val="25-1说明"/>
      <sheetName val="25-2"/>
      <sheetName val="25-2说明"/>
      <sheetName val="25-3"/>
      <sheetName val="25-3说明"/>
      <sheetName val="25-4"/>
      <sheetName val="25-4说明"/>
      <sheetName val="25-5"/>
      <sheetName val="25-5说明"/>
      <sheetName val="25-6"/>
      <sheetName val="25-6说明"/>
      <sheetName val="25-7"/>
      <sheetName val="25-7说明"/>
      <sheetName val="25-8"/>
      <sheetName val="25-8说明"/>
      <sheetName val="26"/>
      <sheetName val="27"/>
      <sheetName val="28"/>
      <sheetName val="29"/>
      <sheetName val="30"/>
      <sheetName val="说明8"/>
      <sheetName val="32"/>
      <sheetName val="33"/>
      <sheetName val="34"/>
      <sheetName val="35"/>
      <sheetName val="36"/>
      <sheetName val="说明9"/>
      <sheetName val="37"/>
      <sheetName val="38"/>
      <sheetName val="39"/>
      <sheetName val="说明10"/>
      <sheetName val="40"/>
      <sheetName val="41"/>
      <sheetName val="42"/>
      <sheetName val="说明11"/>
      <sheetName val="43"/>
      <sheetName val="44"/>
      <sheetName val="45"/>
      <sheetName val="46"/>
    </sheetNames>
    <sheetDataSet>
      <sheetData sheetId="0" refreshError="1">
        <row r="7">
          <cell r="B7">
            <v>43849.6686805556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H104"/>
  <sheetViews>
    <sheetView showGridLines="0" showZeros="0" workbookViewId="0">
      <pane ySplit="5" topLeftCell="A6" activePane="bottomLeft" state="frozen"/>
      <selection/>
      <selection pane="bottomLeft" activeCell="G94" sqref="G94"/>
    </sheetView>
  </sheetViews>
  <sheetFormatPr defaultColWidth="8.75" defaultRowHeight="14.25" outlineLevelCol="7"/>
  <cols>
    <col min="1" max="1" width="31.625" style="829" customWidth="1"/>
    <col min="2" max="6" width="12.625" style="4" customWidth="1"/>
    <col min="7" max="16384" width="8.75" style="3"/>
  </cols>
  <sheetData>
    <row r="1" ht="18" customHeight="1" spans="1:6">
      <c r="A1" s="850" t="s">
        <v>0</v>
      </c>
      <c r="B1" s="688"/>
      <c r="C1" s="688"/>
      <c r="D1" s="688"/>
      <c r="E1" s="688"/>
      <c r="F1" s="655"/>
    </row>
    <row r="2" s="1" customFormat="1" ht="20.45" customHeight="1" spans="1:6">
      <c r="A2" s="550" t="s">
        <v>1</v>
      </c>
      <c r="B2" s="685"/>
      <c r="C2" s="685"/>
      <c r="D2" s="685"/>
      <c r="E2" s="685"/>
      <c r="F2" s="685"/>
    </row>
    <row r="3" ht="20.25" customHeight="1" spans="1:6">
      <c r="A3" s="851" t="str">
        <f>""</f>
        <v/>
      </c>
      <c r="B3" s="852" t="s">
        <v>2</v>
      </c>
      <c r="C3" s="852"/>
      <c r="D3" s="852"/>
      <c r="E3" s="852"/>
      <c r="F3" s="852"/>
    </row>
    <row r="4" ht="20.25" customHeight="1" spans="1:6">
      <c r="A4" s="853" t="s">
        <v>3</v>
      </c>
      <c r="B4" s="661" t="s">
        <v>4</v>
      </c>
      <c r="C4" s="661" t="s">
        <v>5</v>
      </c>
      <c r="D4" s="661" t="s">
        <v>6</v>
      </c>
      <c r="E4" s="556" t="s">
        <v>7</v>
      </c>
      <c r="F4" s="556" t="s">
        <v>8</v>
      </c>
    </row>
    <row r="5" ht="37.15" customHeight="1" spans="1:6">
      <c r="A5" s="854"/>
      <c r="B5" s="664"/>
      <c r="C5" s="664"/>
      <c r="D5" s="664"/>
      <c r="E5" s="556"/>
      <c r="F5" s="556"/>
    </row>
    <row r="6" ht="24.95" customHeight="1" spans="1:6">
      <c r="A6" s="840" t="s">
        <v>9</v>
      </c>
      <c r="B6" s="559">
        <f>SUM(B7:B21)</f>
        <v>40408</v>
      </c>
      <c r="C6" s="559">
        <f>SUM(C7:C21)</f>
        <v>35064</v>
      </c>
      <c r="D6" s="559">
        <f>SUM(D7:D21)</f>
        <v>33830</v>
      </c>
      <c r="E6" s="560">
        <f t="shared" ref="E6:E45" si="0">SUM(D6)/B6</f>
        <v>0.837</v>
      </c>
      <c r="F6" s="855">
        <f>SUM(D6)/C6</f>
        <v>0.965</v>
      </c>
    </row>
    <row r="7" ht="24.95" customHeight="1" spans="1:6">
      <c r="A7" s="840" t="s">
        <v>10</v>
      </c>
      <c r="B7" s="856">
        <v>13405</v>
      </c>
      <c r="C7" s="856">
        <v>11764</v>
      </c>
      <c r="D7" s="856">
        <v>8552</v>
      </c>
      <c r="E7" s="562">
        <f t="shared" si="0"/>
        <v>0.638</v>
      </c>
      <c r="F7" s="698">
        <f t="shared" ref="F7:F48" si="1">SUM(D7)/C7</f>
        <v>0.727</v>
      </c>
    </row>
    <row r="8" ht="24.95" customHeight="1" spans="1:6">
      <c r="A8" s="840" t="s">
        <v>11</v>
      </c>
      <c r="B8" s="856"/>
      <c r="C8" s="856"/>
      <c r="D8" s="856"/>
      <c r="E8" s="560"/>
      <c r="F8" s="855"/>
    </row>
    <row r="9" ht="24.95" customHeight="1" spans="1:6">
      <c r="A9" s="840" t="s">
        <v>12</v>
      </c>
      <c r="B9" s="856">
        <v>500</v>
      </c>
      <c r="C9" s="856">
        <v>500</v>
      </c>
      <c r="D9" s="856">
        <v>703</v>
      </c>
      <c r="E9" s="562">
        <f t="shared" si="0"/>
        <v>1.406</v>
      </c>
      <c r="F9" s="698">
        <f t="shared" si="1"/>
        <v>1.406</v>
      </c>
    </row>
    <row r="10" ht="24.95" customHeight="1" spans="1:6">
      <c r="A10" s="840" t="s">
        <v>13</v>
      </c>
      <c r="B10" s="856">
        <v>650</v>
      </c>
      <c r="C10" s="856">
        <v>350</v>
      </c>
      <c r="D10" s="856">
        <v>300</v>
      </c>
      <c r="E10" s="857">
        <f t="shared" si="0"/>
        <v>0.462</v>
      </c>
      <c r="F10" s="698">
        <f t="shared" si="1"/>
        <v>0.857</v>
      </c>
    </row>
    <row r="11" ht="24.95" customHeight="1" spans="1:6">
      <c r="A11" s="840" t="s">
        <v>14</v>
      </c>
      <c r="B11" s="856">
        <v>477</v>
      </c>
      <c r="C11" s="856">
        <v>240</v>
      </c>
      <c r="D11" s="856">
        <v>486</v>
      </c>
      <c r="E11" s="857">
        <f t="shared" si="0"/>
        <v>1.019</v>
      </c>
      <c r="F11" s="698">
        <f t="shared" si="1"/>
        <v>2.025</v>
      </c>
    </row>
    <row r="12" ht="24.95" customHeight="1" spans="1:6">
      <c r="A12" s="840" t="s">
        <v>15</v>
      </c>
      <c r="B12" s="856">
        <v>1180</v>
      </c>
      <c r="C12" s="856">
        <v>750</v>
      </c>
      <c r="D12" s="856">
        <v>850</v>
      </c>
      <c r="E12" s="857">
        <f t="shared" si="0"/>
        <v>0.72</v>
      </c>
      <c r="F12" s="698">
        <f t="shared" si="1"/>
        <v>1.133</v>
      </c>
    </row>
    <row r="13" ht="24.95" customHeight="1" spans="1:6">
      <c r="A13" s="840" t="s">
        <v>16</v>
      </c>
      <c r="B13" s="856">
        <v>900</v>
      </c>
      <c r="C13" s="856">
        <v>620</v>
      </c>
      <c r="D13" s="856">
        <v>753</v>
      </c>
      <c r="E13" s="857">
        <f t="shared" si="0"/>
        <v>0.837</v>
      </c>
      <c r="F13" s="698">
        <f t="shared" si="1"/>
        <v>1.215</v>
      </c>
    </row>
    <row r="14" ht="24.95" customHeight="1" spans="1:6">
      <c r="A14" s="840" t="s">
        <v>17</v>
      </c>
      <c r="B14" s="856">
        <v>490</v>
      </c>
      <c r="C14" s="856">
        <v>260</v>
      </c>
      <c r="D14" s="856">
        <v>296</v>
      </c>
      <c r="E14" s="857">
        <f t="shared" si="0"/>
        <v>0.604</v>
      </c>
      <c r="F14" s="698">
        <f t="shared" si="1"/>
        <v>1.138</v>
      </c>
    </row>
    <row r="15" ht="24.95" customHeight="1" spans="1:6">
      <c r="A15" s="840" t="s">
        <v>18</v>
      </c>
      <c r="B15" s="856">
        <v>3050</v>
      </c>
      <c r="C15" s="856">
        <v>760</v>
      </c>
      <c r="D15" s="856">
        <v>818</v>
      </c>
      <c r="E15" s="857">
        <f t="shared" si="0"/>
        <v>0.268</v>
      </c>
      <c r="F15" s="698">
        <f t="shared" si="1"/>
        <v>1.076</v>
      </c>
    </row>
    <row r="16" ht="24.95" customHeight="1" spans="1:6">
      <c r="A16" s="840" t="s">
        <v>19</v>
      </c>
      <c r="B16" s="856">
        <v>1406</v>
      </c>
      <c r="C16" s="856">
        <v>10500</v>
      </c>
      <c r="D16" s="856">
        <v>10185</v>
      </c>
      <c r="E16" s="857">
        <f t="shared" si="0"/>
        <v>7.244</v>
      </c>
      <c r="F16" s="698">
        <f t="shared" si="1"/>
        <v>0.97</v>
      </c>
    </row>
    <row r="17" ht="24.95" customHeight="1" spans="1:6">
      <c r="A17" s="840" t="s">
        <v>20</v>
      </c>
      <c r="B17" s="856">
        <v>760</v>
      </c>
      <c r="C17" s="856">
        <v>580</v>
      </c>
      <c r="D17" s="856">
        <v>686</v>
      </c>
      <c r="E17" s="857">
        <f t="shared" si="0"/>
        <v>0.903</v>
      </c>
      <c r="F17" s="698">
        <f t="shared" si="1"/>
        <v>1.183</v>
      </c>
    </row>
    <row r="18" ht="24.95" customHeight="1" spans="1:6">
      <c r="A18" s="840" t="s">
        <v>21</v>
      </c>
      <c r="B18" s="856">
        <v>9090</v>
      </c>
      <c r="C18" s="856">
        <v>450</v>
      </c>
      <c r="D18" s="856">
        <v>1541</v>
      </c>
      <c r="E18" s="857">
        <f t="shared" si="0"/>
        <v>0.17</v>
      </c>
      <c r="F18" s="698">
        <f t="shared" si="1"/>
        <v>3.424</v>
      </c>
    </row>
    <row r="19" ht="24.95" customHeight="1" spans="1:6">
      <c r="A19" s="840" t="s">
        <v>22</v>
      </c>
      <c r="B19" s="856">
        <v>2170</v>
      </c>
      <c r="C19" s="856">
        <v>1650</v>
      </c>
      <c r="D19" s="856">
        <v>2004</v>
      </c>
      <c r="E19" s="857">
        <f t="shared" si="0"/>
        <v>0.924</v>
      </c>
      <c r="F19" s="698">
        <f t="shared" si="1"/>
        <v>1.215</v>
      </c>
    </row>
    <row r="20" ht="24.95" customHeight="1" spans="1:6">
      <c r="A20" s="840" t="s">
        <v>23</v>
      </c>
      <c r="B20" s="856">
        <v>6300</v>
      </c>
      <c r="C20" s="856">
        <v>6560</v>
      </c>
      <c r="D20" s="856">
        <v>6576</v>
      </c>
      <c r="E20" s="857">
        <f t="shared" si="0"/>
        <v>1.044</v>
      </c>
      <c r="F20" s="698">
        <f t="shared" si="1"/>
        <v>1.002</v>
      </c>
    </row>
    <row r="21" ht="24.95" customHeight="1" spans="1:6">
      <c r="A21" s="840" t="s">
        <v>24</v>
      </c>
      <c r="B21" s="856">
        <v>30</v>
      </c>
      <c r="C21" s="856">
        <v>80</v>
      </c>
      <c r="D21" s="856">
        <v>80</v>
      </c>
      <c r="E21" s="857">
        <f t="shared" si="0"/>
        <v>2.667</v>
      </c>
      <c r="F21" s="698">
        <f t="shared" si="1"/>
        <v>1</v>
      </c>
    </row>
    <row r="22" ht="24.95" customHeight="1" spans="1:6">
      <c r="A22" s="840" t="s">
        <v>25</v>
      </c>
      <c r="B22" s="559">
        <f>SUM(B23:B28)</f>
        <v>23630</v>
      </c>
      <c r="C22" s="559">
        <f>SUM(C23:C28)</f>
        <v>28974</v>
      </c>
      <c r="D22" s="559">
        <f>SUM(D23:D28)</f>
        <v>30252</v>
      </c>
      <c r="E22" s="560">
        <f t="shared" si="0"/>
        <v>1.28</v>
      </c>
      <c r="F22" s="855">
        <f t="shared" si="1"/>
        <v>1.044</v>
      </c>
    </row>
    <row r="23" ht="24.95" customHeight="1" spans="1:6">
      <c r="A23" s="840" t="s">
        <v>26</v>
      </c>
      <c r="B23" s="858">
        <v>1995</v>
      </c>
      <c r="C23" s="859">
        <v>5885</v>
      </c>
      <c r="D23" s="858">
        <v>5373</v>
      </c>
      <c r="E23" s="860">
        <f t="shared" si="0"/>
        <v>2.693</v>
      </c>
      <c r="F23" s="698">
        <f t="shared" si="1"/>
        <v>0.913</v>
      </c>
    </row>
    <row r="24" ht="24.95" customHeight="1" spans="1:6">
      <c r="A24" s="840" t="s">
        <v>27</v>
      </c>
      <c r="B24" s="858">
        <v>605</v>
      </c>
      <c r="C24" s="859">
        <v>3818</v>
      </c>
      <c r="D24" s="858">
        <v>4206</v>
      </c>
      <c r="E24" s="860">
        <f t="shared" si="0"/>
        <v>6.952</v>
      </c>
      <c r="F24" s="698">
        <f t="shared" si="1"/>
        <v>1.102</v>
      </c>
    </row>
    <row r="25" ht="24.95" customHeight="1" spans="1:6">
      <c r="A25" s="840" t="s">
        <v>28</v>
      </c>
      <c r="B25" s="858">
        <v>2109</v>
      </c>
      <c r="C25" s="859">
        <v>1404</v>
      </c>
      <c r="D25" s="858">
        <v>1664</v>
      </c>
      <c r="E25" s="860">
        <f t="shared" si="0"/>
        <v>0.789</v>
      </c>
      <c r="F25" s="698">
        <f t="shared" si="1"/>
        <v>1.185</v>
      </c>
    </row>
    <row r="26" ht="24.95" customHeight="1" spans="1:6">
      <c r="A26" s="840" t="s">
        <v>29</v>
      </c>
      <c r="B26" s="858">
        <v>18147</v>
      </c>
      <c r="C26" s="859">
        <v>17261</v>
      </c>
      <c r="D26" s="858">
        <v>18391</v>
      </c>
      <c r="E26" s="860">
        <f t="shared" si="0"/>
        <v>1.013</v>
      </c>
      <c r="F26" s="698">
        <f t="shared" si="1"/>
        <v>1.065</v>
      </c>
    </row>
    <row r="27" ht="24.95" customHeight="1" spans="1:6">
      <c r="A27" s="840" t="s">
        <v>30</v>
      </c>
      <c r="B27" s="858">
        <v>671</v>
      </c>
      <c r="C27" s="859">
        <v>604</v>
      </c>
      <c r="D27" s="858">
        <v>604</v>
      </c>
      <c r="E27" s="860">
        <f t="shared" si="0"/>
        <v>0.9</v>
      </c>
      <c r="F27" s="698">
        <f t="shared" si="1"/>
        <v>1</v>
      </c>
    </row>
    <row r="28" ht="24.95" customHeight="1" spans="1:6">
      <c r="A28" s="840" t="s">
        <v>31</v>
      </c>
      <c r="B28" s="567">
        <v>103</v>
      </c>
      <c r="C28" s="859">
        <v>2</v>
      </c>
      <c r="D28" s="567">
        <v>14</v>
      </c>
      <c r="E28" s="800">
        <f t="shared" si="0"/>
        <v>0.136</v>
      </c>
      <c r="F28" s="698">
        <f t="shared" si="1"/>
        <v>7</v>
      </c>
    </row>
    <row r="29" ht="24.95" customHeight="1" spans="1:6">
      <c r="A29" s="849" t="s">
        <v>32</v>
      </c>
      <c r="B29" s="559">
        <f>SUM(B6,B22)</f>
        <v>64038</v>
      </c>
      <c r="C29" s="559">
        <f>SUM(C6,C22)</f>
        <v>64038</v>
      </c>
      <c r="D29" s="559">
        <f>SUM(D6,D22)</f>
        <v>64082</v>
      </c>
      <c r="E29" s="560">
        <f t="shared" si="0"/>
        <v>1.001</v>
      </c>
      <c r="F29" s="855">
        <f t="shared" si="1"/>
        <v>1.001</v>
      </c>
    </row>
    <row r="30" ht="24.95" customHeight="1" spans="1:6">
      <c r="A30" s="861" t="s">
        <v>33</v>
      </c>
      <c r="B30" s="559">
        <f>SUM(B31,B35,B63)</f>
        <v>234697</v>
      </c>
      <c r="C30" s="559">
        <f>SUM(C31,C35,C63)</f>
        <v>271854</v>
      </c>
      <c r="D30" s="559">
        <f>SUM(D31,D63,D35)</f>
        <v>276419</v>
      </c>
      <c r="E30" s="560">
        <f t="shared" si="0"/>
        <v>1.178</v>
      </c>
      <c r="F30" s="855">
        <f t="shared" si="1"/>
        <v>1.017</v>
      </c>
    </row>
    <row r="31" ht="24.95" customHeight="1" spans="1:6">
      <c r="A31" s="862" t="s">
        <v>34</v>
      </c>
      <c r="B31" s="559">
        <f>SUM(B32:B34)</f>
        <v>2850</v>
      </c>
      <c r="C31" s="559">
        <f>SUM(C32:C34)</f>
        <v>2850</v>
      </c>
      <c r="D31" s="559">
        <f>SUM(D32:D34)</f>
        <v>2850</v>
      </c>
      <c r="E31" s="560">
        <f t="shared" si="0"/>
        <v>1</v>
      </c>
      <c r="F31" s="855">
        <f t="shared" si="1"/>
        <v>1</v>
      </c>
    </row>
    <row r="32" ht="24.95" customHeight="1" spans="1:6">
      <c r="A32" s="863" t="s">
        <v>35</v>
      </c>
      <c r="B32" s="567">
        <v>1053</v>
      </c>
      <c r="C32" s="567">
        <v>1053</v>
      </c>
      <c r="D32" s="567">
        <v>1053</v>
      </c>
      <c r="E32" s="800">
        <f t="shared" si="0"/>
        <v>1</v>
      </c>
      <c r="F32" s="698">
        <f t="shared" si="1"/>
        <v>1</v>
      </c>
    </row>
    <row r="33" ht="24.95" customHeight="1" spans="1:6">
      <c r="A33" s="863" t="s">
        <v>36</v>
      </c>
      <c r="B33" s="858">
        <v>369</v>
      </c>
      <c r="C33" s="858">
        <v>369</v>
      </c>
      <c r="D33" s="858">
        <v>369</v>
      </c>
      <c r="E33" s="860">
        <f t="shared" si="0"/>
        <v>1</v>
      </c>
      <c r="F33" s="698">
        <f t="shared" si="1"/>
        <v>1</v>
      </c>
    </row>
    <row r="34" ht="24.95" customHeight="1" spans="1:6">
      <c r="A34" s="863" t="s">
        <v>37</v>
      </c>
      <c r="B34" s="567">
        <v>1428</v>
      </c>
      <c r="C34" s="567">
        <v>1428</v>
      </c>
      <c r="D34" s="567">
        <v>1428</v>
      </c>
      <c r="E34" s="800">
        <f t="shared" si="0"/>
        <v>1</v>
      </c>
      <c r="F34" s="698">
        <f t="shared" si="1"/>
        <v>1</v>
      </c>
    </row>
    <row r="35" ht="24.95" customHeight="1" spans="1:6">
      <c r="A35" s="861" t="s">
        <v>38</v>
      </c>
      <c r="B35" s="559">
        <f>SUM(B36:B62)</f>
        <v>94642</v>
      </c>
      <c r="C35" s="559">
        <f>SUM(C36:C62)</f>
        <v>165966</v>
      </c>
      <c r="D35" s="559">
        <f>SUM(D36:D62)</f>
        <v>190983</v>
      </c>
      <c r="E35" s="560">
        <f t="shared" si="0"/>
        <v>2.018</v>
      </c>
      <c r="F35" s="855">
        <f t="shared" si="1"/>
        <v>1.151</v>
      </c>
    </row>
    <row r="36" ht="24.95" customHeight="1" spans="1:6">
      <c r="A36" s="863" t="s">
        <v>39</v>
      </c>
      <c r="B36" s="858">
        <v>3870</v>
      </c>
      <c r="C36" s="858">
        <v>3870</v>
      </c>
      <c r="D36" s="858">
        <v>3870</v>
      </c>
      <c r="E36" s="860">
        <f t="shared" si="0"/>
        <v>1</v>
      </c>
      <c r="F36" s="698">
        <f t="shared" si="1"/>
        <v>1</v>
      </c>
    </row>
    <row r="37" ht="24.95" customHeight="1" spans="1:6">
      <c r="A37" s="864" t="s">
        <v>40</v>
      </c>
      <c r="B37" s="858">
        <v>28630</v>
      </c>
      <c r="C37" s="858">
        <v>32930</v>
      </c>
      <c r="D37" s="858">
        <v>33743</v>
      </c>
      <c r="E37" s="860">
        <f t="shared" si="0"/>
        <v>1.179</v>
      </c>
      <c r="F37" s="698">
        <f t="shared" si="1"/>
        <v>1.025</v>
      </c>
    </row>
    <row r="38" ht="30" customHeight="1" spans="1:6">
      <c r="A38" s="865" t="s">
        <v>41</v>
      </c>
      <c r="B38" s="858">
        <v>421</v>
      </c>
      <c r="C38" s="858">
        <v>2035</v>
      </c>
      <c r="D38" s="858">
        <v>2035</v>
      </c>
      <c r="E38" s="860">
        <f t="shared" si="0"/>
        <v>4.834</v>
      </c>
      <c r="F38" s="698">
        <f t="shared" si="1"/>
        <v>1</v>
      </c>
    </row>
    <row r="39" ht="24.95" customHeight="1" spans="1:6">
      <c r="A39" s="865" t="s">
        <v>42</v>
      </c>
      <c r="B39" s="858">
        <v>5163</v>
      </c>
      <c r="C39" s="858">
        <v>5240</v>
      </c>
      <c r="D39" s="858">
        <v>6377</v>
      </c>
      <c r="E39" s="860">
        <f t="shared" si="0"/>
        <v>1.235</v>
      </c>
      <c r="F39" s="698">
        <f t="shared" si="1"/>
        <v>1.217</v>
      </c>
    </row>
    <row r="40" ht="24.95" customHeight="1" spans="1:6">
      <c r="A40" s="865" t="s">
        <v>43</v>
      </c>
      <c r="B40" s="858">
        <v>676</v>
      </c>
      <c r="C40" s="858">
        <v>676</v>
      </c>
      <c r="D40" s="858">
        <v>903</v>
      </c>
      <c r="E40" s="860">
        <f t="shared" si="0"/>
        <v>1.336</v>
      </c>
      <c r="F40" s="698">
        <f t="shared" si="1"/>
        <v>1.336</v>
      </c>
    </row>
    <row r="41" ht="24.95" customHeight="1" spans="1:6">
      <c r="A41" s="865" t="s">
        <v>44</v>
      </c>
      <c r="B41" s="858">
        <v>609</v>
      </c>
      <c r="C41" s="858">
        <v>5</v>
      </c>
      <c r="D41" s="858">
        <v>5</v>
      </c>
      <c r="E41" s="860">
        <f t="shared" si="0"/>
        <v>0.008</v>
      </c>
      <c r="F41" s="698">
        <f t="shared" si="1"/>
        <v>1</v>
      </c>
    </row>
    <row r="42" ht="24.95" customHeight="1" spans="1:6">
      <c r="A42" s="865" t="s">
        <v>45</v>
      </c>
      <c r="B42" s="858">
        <v>8682</v>
      </c>
      <c r="C42" s="858">
        <v>1873</v>
      </c>
      <c r="D42" s="858">
        <v>808</v>
      </c>
      <c r="E42" s="860">
        <f t="shared" si="0"/>
        <v>0.093</v>
      </c>
      <c r="F42" s="698">
        <f t="shared" si="1"/>
        <v>0.431</v>
      </c>
    </row>
    <row r="43" ht="24.95" customHeight="1" spans="1:6">
      <c r="A43" s="865" t="s">
        <v>46</v>
      </c>
      <c r="B43" s="858">
        <v>6654</v>
      </c>
      <c r="C43" s="858">
        <v>5151</v>
      </c>
      <c r="D43" s="858">
        <v>163</v>
      </c>
      <c r="E43" s="860">
        <f t="shared" si="0"/>
        <v>0.024</v>
      </c>
      <c r="F43" s="698">
        <f t="shared" si="1"/>
        <v>0.032</v>
      </c>
    </row>
    <row r="44" ht="30" customHeight="1" spans="1:6">
      <c r="A44" s="865" t="s">
        <v>47</v>
      </c>
      <c r="B44" s="858">
        <v>8748</v>
      </c>
      <c r="C44" s="858">
        <v>11238</v>
      </c>
      <c r="D44" s="858">
        <v>405</v>
      </c>
      <c r="E44" s="860">
        <f t="shared" si="0"/>
        <v>0.046</v>
      </c>
      <c r="F44" s="698">
        <f t="shared" si="1"/>
        <v>0.036</v>
      </c>
    </row>
    <row r="45" ht="24.95" customHeight="1" spans="1:6">
      <c r="A45" s="865" t="s">
        <v>48</v>
      </c>
      <c r="B45" s="858">
        <v>735</v>
      </c>
      <c r="C45" s="858">
        <v>70</v>
      </c>
      <c r="D45" s="858">
        <v>70</v>
      </c>
      <c r="E45" s="860">
        <f t="shared" si="0"/>
        <v>0.095</v>
      </c>
      <c r="F45" s="698">
        <f t="shared" si="1"/>
        <v>1</v>
      </c>
    </row>
    <row r="46" ht="24.95" customHeight="1" spans="1:6">
      <c r="A46" s="865" t="s">
        <v>49</v>
      </c>
      <c r="B46" s="858"/>
      <c r="C46" s="858">
        <v>13</v>
      </c>
      <c r="D46" s="858">
        <v>13</v>
      </c>
      <c r="E46" s="860"/>
      <c r="F46" s="698">
        <f t="shared" si="1"/>
        <v>1</v>
      </c>
    </row>
    <row r="47" ht="24.95" customHeight="1" spans="1:6">
      <c r="A47" s="865" t="s">
        <v>50</v>
      </c>
      <c r="B47" s="858">
        <v>2490</v>
      </c>
      <c r="C47" s="858">
        <v>7528</v>
      </c>
      <c r="D47" s="858">
        <v>7528</v>
      </c>
      <c r="E47" s="860">
        <f>SUM(D47)/B47</f>
        <v>3.023</v>
      </c>
      <c r="F47" s="698">
        <f t="shared" si="1"/>
        <v>1</v>
      </c>
    </row>
    <row r="48" ht="24.95" customHeight="1" spans="1:6">
      <c r="A48" s="865" t="s">
        <v>51</v>
      </c>
      <c r="B48" s="858">
        <v>9110</v>
      </c>
      <c r="C48" s="858">
        <v>8979</v>
      </c>
      <c r="D48" s="858">
        <v>8978</v>
      </c>
      <c r="E48" s="860">
        <f>SUM(D48)/B48</f>
        <v>0.986</v>
      </c>
      <c r="F48" s="698">
        <f t="shared" si="1"/>
        <v>1</v>
      </c>
    </row>
    <row r="49" ht="24.95" customHeight="1" spans="1:6">
      <c r="A49" s="865" t="s">
        <v>52</v>
      </c>
      <c r="B49" s="858">
        <v>192</v>
      </c>
      <c r="C49" s="858">
        <v>192</v>
      </c>
      <c r="D49" s="858">
        <v>870</v>
      </c>
      <c r="E49" s="860"/>
      <c r="F49" s="698">
        <f t="shared" ref="F49:F65" si="2">SUM(D49)/C49</f>
        <v>4.531</v>
      </c>
    </row>
    <row r="50" ht="24.95" customHeight="1" spans="1:6">
      <c r="A50" s="865" t="s">
        <v>53</v>
      </c>
      <c r="B50" s="858">
        <v>18500</v>
      </c>
      <c r="C50" s="858">
        <v>23058</v>
      </c>
      <c r="D50" s="858">
        <v>23538</v>
      </c>
      <c r="E50" s="860"/>
      <c r="F50" s="698">
        <f t="shared" si="2"/>
        <v>1.021</v>
      </c>
    </row>
    <row r="51" ht="30" customHeight="1" spans="1:6">
      <c r="A51" s="865" t="s">
        <v>54</v>
      </c>
      <c r="B51" s="858"/>
      <c r="C51" s="858">
        <v>783</v>
      </c>
      <c r="D51" s="858">
        <v>795</v>
      </c>
      <c r="E51" s="860"/>
      <c r="F51" s="698">
        <f t="shared" si="2"/>
        <v>1.015</v>
      </c>
    </row>
    <row r="52" ht="30" customHeight="1" spans="1:6">
      <c r="A52" s="865" t="s">
        <v>55</v>
      </c>
      <c r="B52" s="858"/>
      <c r="C52" s="858">
        <v>6747</v>
      </c>
      <c r="D52" s="858">
        <v>10727</v>
      </c>
      <c r="E52" s="860"/>
      <c r="F52" s="698">
        <f t="shared" si="2"/>
        <v>1.59</v>
      </c>
    </row>
    <row r="53" ht="30" customHeight="1" spans="1:6">
      <c r="A53" s="865" t="s">
        <v>56</v>
      </c>
      <c r="B53" s="858"/>
      <c r="C53" s="858">
        <v>39</v>
      </c>
      <c r="D53" s="858">
        <v>726</v>
      </c>
      <c r="E53" s="860"/>
      <c r="F53" s="698">
        <f t="shared" si="2"/>
        <v>18.615</v>
      </c>
    </row>
    <row r="54" ht="30" customHeight="1" spans="1:6">
      <c r="A54" s="865" t="s">
        <v>57</v>
      </c>
      <c r="B54" s="858"/>
      <c r="C54" s="858">
        <v>15337</v>
      </c>
      <c r="D54" s="858">
        <v>21469</v>
      </c>
      <c r="E54" s="860"/>
      <c r="F54" s="698">
        <f t="shared" si="2"/>
        <v>1.4</v>
      </c>
    </row>
    <row r="55" ht="30" customHeight="1" spans="1:6">
      <c r="A55" s="865" t="s">
        <v>58</v>
      </c>
      <c r="B55" s="858"/>
      <c r="C55" s="858">
        <v>5926</v>
      </c>
      <c r="D55" s="858">
        <v>19577</v>
      </c>
      <c r="E55" s="860"/>
      <c r="F55" s="698">
        <f t="shared" si="2"/>
        <v>3.304</v>
      </c>
    </row>
    <row r="56" ht="30" customHeight="1" spans="1:6">
      <c r="A56" s="865" t="s">
        <v>59</v>
      </c>
      <c r="B56" s="858"/>
      <c r="C56" s="858">
        <v>27</v>
      </c>
      <c r="D56" s="858">
        <v>2097</v>
      </c>
      <c r="E56" s="860"/>
      <c r="F56" s="698">
        <f t="shared" si="2"/>
        <v>77.667</v>
      </c>
    </row>
    <row r="57" ht="30" customHeight="1" spans="1:6">
      <c r="A57" s="865" t="s">
        <v>60</v>
      </c>
      <c r="B57" s="858"/>
      <c r="C57" s="858">
        <v>7963</v>
      </c>
      <c r="D57" s="858">
        <v>14371</v>
      </c>
      <c r="E57" s="860"/>
      <c r="F57" s="698">
        <f t="shared" si="2"/>
        <v>1.805</v>
      </c>
    </row>
    <row r="58" ht="30" customHeight="1" spans="1:6">
      <c r="A58" s="865" t="s">
        <v>61</v>
      </c>
      <c r="B58" s="858"/>
      <c r="C58" s="858">
        <v>10</v>
      </c>
      <c r="D58" s="858">
        <v>6363</v>
      </c>
      <c r="E58" s="860"/>
      <c r="F58" s="698">
        <f t="shared" si="2"/>
        <v>636.3</v>
      </c>
    </row>
    <row r="59" ht="30" customHeight="1" spans="1:6">
      <c r="A59" s="865" t="s">
        <v>62</v>
      </c>
      <c r="B59" s="858"/>
      <c r="C59" s="858">
        <v>26014</v>
      </c>
      <c r="D59" s="858">
        <v>24985</v>
      </c>
      <c r="E59" s="860"/>
      <c r="F59" s="698">
        <f t="shared" si="2"/>
        <v>0.96</v>
      </c>
    </row>
    <row r="60" ht="30" customHeight="1" spans="1:6">
      <c r="A60" s="865" t="s">
        <v>63</v>
      </c>
      <c r="B60" s="858"/>
      <c r="C60" s="858"/>
      <c r="D60" s="858">
        <v>100</v>
      </c>
      <c r="E60" s="860"/>
      <c r="F60" s="698"/>
    </row>
    <row r="61" ht="30" customHeight="1" spans="1:6">
      <c r="A61" s="865" t="s">
        <v>64</v>
      </c>
      <c r="B61" s="858"/>
      <c r="C61" s="858">
        <v>100</v>
      </c>
      <c r="D61" s="858">
        <v>305</v>
      </c>
      <c r="E61" s="860"/>
      <c r="F61" s="698">
        <f t="shared" ref="F61:F66" si="3">SUM(D61)/C61</f>
        <v>3.05</v>
      </c>
    </row>
    <row r="62" ht="24.95" customHeight="1" spans="1:6">
      <c r="A62" s="865" t="s">
        <v>65</v>
      </c>
      <c r="B62" s="567">
        <v>162</v>
      </c>
      <c r="C62" s="567">
        <v>162</v>
      </c>
      <c r="D62" s="567">
        <v>162</v>
      </c>
      <c r="E62" s="800">
        <f>SUM(D62)/B62</f>
        <v>1</v>
      </c>
      <c r="F62" s="698">
        <f t="shared" si="3"/>
        <v>1</v>
      </c>
    </row>
    <row r="63" ht="24.95" customHeight="1" spans="1:6">
      <c r="A63" s="866" t="s">
        <v>66</v>
      </c>
      <c r="B63" s="559">
        <f>SUM(B64:B82)</f>
        <v>137205</v>
      </c>
      <c r="C63" s="559">
        <f>SUM(C64:C82)</f>
        <v>103038</v>
      </c>
      <c r="D63" s="559">
        <f>SUM(D64:D82)</f>
        <v>82586</v>
      </c>
      <c r="E63" s="560">
        <f>SUM(D63)/B63</f>
        <v>0.602</v>
      </c>
      <c r="F63" s="855">
        <f t="shared" si="3"/>
        <v>0.802</v>
      </c>
    </row>
    <row r="64" ht="24.95" customHeight="1" spans="1:6">
      <c r="A64" s="865" t="s">
        <v>67</v>
      </c>
      <c r="B64" s="567">
        <v>399</v>
      </c>
      <c r="C64" s="567">
        <v>1000</v>
      </c>
      <c r="D64" s="567">
        <v>978</v>
      </c>
      <c r="E64" s="800">
        <f>SUM(D64)/B64</f>
        <v>2.451</v>
      </c>
      <c r="F64" s="698">
        <f t="shared" si="3"/>
        <v>0.978</v>
      </c>
    </row>
    <row r="65" ht="24.95" customHeight="1" spans="1:6">
      <c r="A65" s="865" t="s">
        <v>68</v>
      </c>
      <c r="B65" s="567">
        <v>50</v>
      </c>
      <c r="C65" s="567">
        <v>23</v>
      </c>
      <c r="D65" s="567">
        <v>26</v>
      </c>
      <c r="E65" s="800">
        <f>SUM(D65)/B65</f>
        <v>0.52</v>
      </c>
      <c r="F65" s="698">
        <f t="shared" si="3"/>
        <v>1.13</v>
      </c>
    </row>
    <row r="66" ht="24.95" customHeight="1" spans="1:6">
      <c r="A66" s="865" t="s">
        <v>69</v>
      </c>
      <c r="B66" s="567">
        <v>526</v>
      </c>
      <c r="C66" s="567">
        <v>130</v>
      </c>
      <c r="D66" s="567">
        <v>135</v>
      </c>
      <c r="E66" s="800">
        <f>SUM(D66)/B66</f>
        <v>0.257</v>
      </c>
      <c r="F66" s="698">
        <f t="shared" si="3"/>
        <v>1.038</v>
      </c>
    </row>
    <row r="67" ht="24.95" customHeight="1" spans="1:6">
      <c r="A67" s="865" t="s">
        <v>70</v>
      </c>
      <c r="B67" s="567">
        <v>3576</v>
      </c>
      <c r="C67" s="567">
        <v>3116</v>
      </c>
      <c r="D67" s="567">
        <v>2146</v>
      </c>
      <c r="E67" s="800">
        <f t="shared" ref="E67:E84" si="4">SUM(D67)/B67</f>
        <v>0.6</v>
      </c>
      <c r="F67" s="698">
        <f t="shared" ref="F67:F91" si="5">SUM(D67)/C67</f>
        <v>0.689</v>
      </c>
    </row>
    <row r="68" ht="24.95" customHeight="1" spans="1:6">
      <c r="A68" s="865" t="s">
        <v>71</v>
      </c>
      <c r="B68" s="567">
        <v>45</v>
      </c>
      <c r="C68" s="567">
        <v>406</v>
      </c>
      <c r="D68" s="567">
        <v>396</v>
      </c>
      <c r="E68" s="800">
        <f t="shared" si="4"/>
        <v>8.8</v>
      </c>
      <c r="F68" s="698">
        <f t="shared" si="5"/>
        <v>0.975</v>
      </c>
    </row>
    <row r="69" ht="24.95" customHeight="1" spans="1:8">
      <c r="A69" s="865" t="s">
        <v>72</v>
      </c>
      <c r="B69" s="567">
        <v>1819</v>
      </c>
      <c r="C69" s="567">
        <v>1405</v>
      </c>
      <c r="D69" s="567">
        <v>706</v>
      </c>
      <c r="E69" s="800">
        <f t="shared" si="4"/>
        <v>0.388</v>
      </c>
      <c r="F69" s="698">
        <f t="shared" si="5"/>
        <v>0.502</v>
      </c>
      <c r="H69" s="867"/>
    </row>
    <row r="70" ht="24.95" customHeight="1" spans="1:8">
      <c r="A70" s="865" t="s">
        <v>73</v>
      </c>
      <c r="B70" s="567">
        <v>21264</v>
      </c>
      <c r="C70" s="567">
        <v>2697</v>
      </c>
      <c r="D70" s="567">
        <v>1276</v>
      </c>
      <c r="E70" s="800">
        <f t="shared" si="4"/>
        <v>0.06</v>
      </c>
      <c r="F70" s="698">
        <f t="shared" si="5"/>
        <v>0.473</v>
      </c>
      <c r="H70" s="867"/>
    </row>
    <row r="71" ht="24.95" customHeight="1" spans="1:8">
      <c r="A71" s="865" t="s">
        <v>74</v>
      </c>
      <c r="B71" s="567">
        <v>7771</v>
      </c>
      <c r="C71" s="567">
        <v>3957</v>
      </c>
      <c r="D71" s="567">
        <v>1485</v>
      </c>
      <c r="E71" s="800">
        <f t="shared" si="4"/>
        <v>0.191</v>
      </c>
      <c r="F71" s="698">
        <f t="shared" si="5"/>
        <v>0.375</v>
      </c>
      <c r="H71" s="867"/>
    </row>
    <row r="72" ht="24.95" customHeight="1" spans="1:8">
      <c r="A72" s="865" t="s">
        <v>75</v>
      </c>
      <c r="B72" s="567">
        <v>6830</v>
      </c>
      <c r="C72" s="567">
        <v>2804</v>
      </c>
      <c r="D72" s="567">
        <v>381</v>
      </c>
      <c r="E72" s="800">
        <f t="shared" si="4"/>
        <v>0.056</v>
      </c>
      <c r="F72" s="698">
        <f t="shared" si="5"/>
        <v>0.136</v>
      </c>
      <c r="H72" s="867"/>
    </row>
    <row r="73" ht="24.95" customHeight="1" spans="1:8">
      <c r="A73" s="865" t="s">
        <v>76</v>
      </c>
      <c r="B73" s="567">
        <v>3050</v>
      </c>
      <c r="C73" s="567">
        <v>702</v>
      </c>
      <c r="D73" s="567">
        <v>620</v>
      </c>
      <c r="E73" s="800">
        <f t="shared" si="4"/>
        <v>0.203</v>
      </c>
      <c r="F73" s="698">
        <f t="shared" si="5"/>
        <v>0.883</v>
      </c>
      <c r="H73" s="868"/>
    </row>
    <row r="74" ht="24.95" customHeight="1" spans="1:8">
      <c r="A74" s="865" t="s">
        <v>77</v>
      </c>
      <c r="B74" s="567">
        <v>63198</v>
      </c>
      <c r="C74" s="567">
        <v>68092</v>
      </c>
      <c r="D74" s="567">
        <v>63727</v>
      </c>
      <c r="E74" s="800">
        <f t="shared" si="4"/>
        <v>1.008</v>
      </c>
      <c r="F74" s="698">
        <f t="shared" si="5"/>
        <v>0.936</v>
      </c>
      <c r="H74" s="867"/>
    </row>
    <row r="75" ht="24.95" customHeight="1" spans="1:8">
      <c r="A75" s="865" t="s">
        <v>78</v>
      </c>
      <c r="B75" s="567">
        <v>24838</v>
      </c>
      <c r="C75" s="567">
        <v>9930</v>
      </c>
      <c r="D75" s="567">
        <v>2518</v>
      </c>
      <c r="E75" s="800">
        <f t="shared" si="4"/>
        <v>0.101</v>
      </c>
      <c r="F75" s="698">
        <f t="shared" si="5"/>
        <v>0.254</v>
      </c>
      <c r="H75" s="867"/>
    </row>
    <row r="76" ht="24.95" customHeight="1" spans="1:8">
      <c r="A76" s="865" t="s">
        <v>79</v>
      </c>
      <c r="B76" s="567">
        <v>1072</v>
      </c>
      <c r="C76" s="567">
        <v>285</v>
      </c>
      <c r="D76" s="567">
        <v>258</v>
      </c>
      <c r="E76" s="800">
        <f t="shared" si="4"/>
        <v>0.241</v>
      </c>
      <c r="F76" s="698">
        <f t="shared" si="5"/>
        <v>0.905</v>
      </c>
      <c r="H76" s="867"/>
    </row>
    <row r="77" ht="24.95" customHeight="1" spans="1:6">
      <c r="A77" s="865" t="s">
        <v>80</v>
      </c>
      <c r="B77" s="567">
        <v>530</v>
      </c>
      <c r="C77" s="567">
        <v>589</v>
      </c>
      <c r="D77" s="567">
        <v>539</v>
      </c>
      <c r="E77" s="800">
        <f t="shared" si="4"/>
        <v>1.017</v>
      </c>
      <c r="F77" s="698">
        <f t="shared" si="5"/>
        <v>0.915</v>
      </c>
    </row>
    <row r="78" ht="24.95" customHeight="1" spans="1:6">
      <c r="A78" s="865" t="s">
        <v>81</v>
      </c>
      <c r="B78" s="567">
        <v>59</v>
      </c>
      <c r="C78" s="567">
        <v>438</v>
      </c>
      <c r="D78" s="567">
        <v>415</v>
      </c>
      <c r="E78" s="800">
        <f t="shared" si="4"/>
        <v>7.034</v>
      </c>
      <c r="F78" s="698">
        <f t="shared" si="5"/>
        <v>0.947</v>
      </c>
    </row>
    <row r="79" ht="24.95" customHeight="1" spans="1:6">
      <c r="A79" s="865" t="s">
        <v>82</v>
      </c>
      <c r="B79" s="567">
        <v>2178</v>
      </c>
      <c r="C79" s="567">
        <v>2378</v>
      </c>
      <c r="D79" s="567">
        <v>2289</v>
      </c>
      <c r="E79" s="800">
        <f t="shared" si="4"/>
        <v>1.051</v>
      </c>
      <c r="F79" s="698">
        <f t="shared" si="5"/>
        <v>0.963</v>
      </c>
    </row>
    <row r="80" ht="24.95" customHeight="1" spans="1:6">
      <c r="A80" s="865" t="s">
        <v>83</v>
      </c>
      <c r="B80" s="567"/>
      <c r="C80" s="567">
        <v>100</v>
      </c>
      <c r="D80" s="567"/>
      <c r="E80" s="800"/>
      <c r="F80" s="698">
        <f t="shared" si="5"/>
        <v>0</v>
      </c>
    </row>
    <row r="81" ht="24.95" customHeight="1" spans="1:6">
      <c r="A81" s="865" t="s">
        <v>84</v>
      </c>
      <c r="B81" s="567"/>
      <c r="C81" s="567">
        <v>2548</v>
      </c>
      <c r="D81" s="567">
        <v>2426</v>
      </c>
      <c r="E81" s="800"/>
      <c r="F81" s="698">
        <f t="shared" si="5"/>
        <v>0.952</v>
      </c>
    </row>
    <row r="82" ht="24.95" customHeight="1" spans="1:6">
      <c r="A82" s="869" t="s">
        <v>85</v>
      </c>
      <c r="B82" s="567"/>
      <c r="C82" s="567">
        <v>2438</v>
      </c>
      <c r="D82" s="841">
        <v>2265</v>
      </c>
      <c r="E82" s="870"/>
      <c r="F82" s="698">
        <f t="shared" si="5"/>
        <v>0.929</v>
      </c>
    </row>
    <row r="83" ht="24.95" customHeight="1" spans="1:6">
      <c r="A83" s="861" t="s">
        <v>86</v>
      </c>
      <c r="B83" s="559">
        <f>SUM(B84:B85)</f>
        <v>3070</v>
      </c>
      <c r="C83" s="559">
        <f>SUM(C84:C85)</f>
        <v>3070</v>
      </c>
      <c r="D83" s="559">
        <f>SUM(D84:D85)</f>
        <v>3070</v>
      </c>
      <c r="E83" s="560">
        <f t="shared" si="4"/>
        <v>1</v>
      </c>
      <c r="F83" s="855">
        <f t="shared" si="5"/>
        <v>1</v>
      </c>
    </row>
    <row r="84" ht="24.95" customHeight="1" spans="1:6">
      <c r="A84" s="863" t="s">
        <v>87</v>
      </c>
      <c r="B84" s="561">
        <v>3070</v>
      </c>
      <c r="C84" s="561">
        <v>3070</v>
      </c>
      <c r="D84" s="561">
        <v>3070</v>
      </c>
      <c r="E84" s="562">
        <f t="shared" si="4"/>
        <v>1</v>
      </c>
      <c r="F84" s="698">
        <f t="shared" si="5"/>
        <v>1</v>
      </c>
    </row>
    <row r="85" ht="24.95" customHeight="1" spans="1:6">
      <c r="A85" s="863" t="s">
        <v>88</v>
      </c>
      <c r="B85" s="561"/>
      <c r="C85" s="561"/>
      <c r="D85" s="561"/>
      <c r="E85" s="562"/>
      <c r="F85" s="698"/>
    </row>
    <row r="86" ht="24.95" customHeight="1" spans="1:6">
      <c r="A86" s="861" t="s">
        <v>89</v>
      </c>
      <c r="B86" s="803"/>
      <c r="C86" s="803">
        <v>7</v>
      </c>
      <c r="D86" s="803">
        <v>7</v>
      </c>
      <c r="E86" s="801"/>
      <c r="F86" s="855">
        <f t="shared" si="5"/>
        <v>1</v>
      </c>
    </row>
    <row r="87" ht="24.95" customHeight="1" spans="1:6">
      <c r="A87" s="861" t="s">
        <v>90</v>
      </c>
      <c r="B87" s="803"/>
      <c r="C87" s="803"/>
      <c r="D87" s="803">
        <v>363</v>
      </c>
      <c r="E87" s="801"/>
      <c r="F87" s="855"/>
    </row>
    <row r="88" ht="24.95" customHeight="1" spans="1:6">
      <c r="A88" s="861" t="s">
        <v>91</v>
      </c>
      <c r="B88" s="567"/>
      <c r="C88" s="567"/>
      <c r="D88" s="567"/>
      <c r="E88" s="800"/>
      <c r="F88" s="698"/>
    </row>
    <row r="89" ht="24.95" customHeight="1" spans="1:6">
      <c r="A89" s="861" t="s">
        <v>92</v>
      </c>
      <c r="B89" s="871">
        <f>SUM(B90)</f>
        <v>3568</v>
      </c>
      <c r="C89" s="871">
        <f>SUM(C90)</f>
        <v>5140</v>
      </c>
      <c r="D89" s="871">
        <f>SUM(D90)</f>
        <v>5140</v>
      </c>
      <c r="E89" s="872">
        <f t="shared" ref="E89:E91" si="6">SUM(D89)/B89</f>
        <v>1.441</v>
      </c>
      <c r="F89" s="855">
        <f t="shared" si="5"/>
        <v>1</v>
      </c>
    </row>
    <row r="90" ht="24.95" customHeight="1" spans="1:6">
      <c r="A90" s="863" t="s">
        <v>93</v>
      </c>
      <c r="B90" s="567">
        <v>3568</v>
      </c>
      <c r="C90" s="567">
        <v>5140</v>
      </c>
      <c r="D90" s="567">
        <v>5140</v>
      </c>
      <c r="E90" s="800">
        <f t="shared" si="6"/>
        <v>1.441</v>
      </c>
      <c r="F90" s="698">
        <f t="shared" si="5"/>
        <v>1</v>
      </c>
    </row>
    <row r="91" ht="24.95" customHeight="1" spans="1:6">
      <c r="A91" s="873" t="s">
        <v>94</v>
      </c>
      <c r="B91" s="559">
        <f>SUM(B29,B30,B83,B86,B89)</f>
        <v>305373</v>
      </c>
      <c r="C91" s="559">
        <f>SUM(C29,C30,C83,C86,C89)</f>
        <v>344109</v>
      </c>
      <c r="D91" s="559">
        <f>SUM(D29,D30,D83,D86,D87,D89)</f>
        <v>349081</v>
      </c>
      <c r="E91" s="560">
        <f t="shared" si="6"/>
        <v>1.143</v>
      </c>
      <c r="F91" s="855">
        <f t="shared" si="5"/>
        <v>1.014</v>
      </c>
    </row>
    <row r="92" ht="18.95" customHeight="1" spans="2:6">
      <c r="B92" s="3"/>
      <c r="C92" s="3"/>
      <c r="D92" s="3"/>
      <c r="E92" s="3"/>
      <c r="F92" s="3"/>
    </row>
    <row r="93" ht="18.95" customHeight="1" spans="2:6">
      <c r="B93" s="3"/>
      <c r="C93" s="3"/>
      <c r="D93" s="3"/>
      <c r="E93" s="3"/>
      <c r="F93" s="3"/>
    </row>
    <row r="94" ht="18.95" customHeight="1" spans="2:6">
      <c r="B94" s="3"/>
      <c r="C94" s="3"/>
      <c r="D94" s="3"/>
      <c r="E94" s="3"/>
      <c r="F94" s="3"/>
    </row>
    <row r="95" ht="18.95" customHeight="1" spans="2:6">
      <c r="B95" s="3"/>
      <c r="C95" s="3"/>
      <c r="D95" s="3"/>
      <c r="E95" s="3"/>
      <c r="F95" s="3"/>
    </row>
    <row r="96" ht="18.95" customHeight="1" spans="2:6">
      <c r="B96" s="3"/>
      <c r="C96" s="3"/>
      <c r="D96" s="3"/>
      <c r="E96" s="3"/>
      <c r="F96" s="3"/>
    </row>
    <row r="97" ht="18.95" customHeight="1" spans="2:6">
      <c r="B97" s="3"/>
      <c r="C97" s="3"/>
      <c r="D97" s="3"/>
      <c r="E97" s="3"/>
      <c r="F97" s="3"/>
    </row>
    <row r="98" s="3" customFormat="1" ht="18.95" customHeight="1" spans="1:1">
      <c r="A98" s="829"/>
    </row>
    <row r="99" s="3" customFormat="1" ht="18.95" customHeight="1" spans="1:1">
      <c r="A99" s="829"/>
    </row>
    <row r="100" s="3" customFormat="1" ht="18.75" customHeight="1" spans="1:1">
      <c r="A100" s="829"/>
    </row>
    <row r="101" s="3" customFormat="1" ht="18.95" customHeight="1" spans="1:1">
      <c r="A101" s="829"/>
    </row>
    <row r="102" s="3" customFormat="1" ht="18.95" customHeight="1" spans="1:1">
      <c r="A102" s="829"/>
    </row>
    <row r="103" s="3" customFormat="1" ht="18.75" customHeight="1" spans="1:1">
      <c r="A103" s="829"/>
    </row>
    <row r="104" s="3" customFormat="1" spans="1:1">
      <c r="A104" s="829"/>
    </row>
  </sheetData>
  <autoFilter ref="A5:F129">
    <extLst/>
  </autoFilter>
  <mergeCells count="8">
    <mergeCell ref="A2:F2"/>
    <mergeCell ref="B3:F3"/>
    <mergeCell ref="A4:A5"/>
    <mergeCell ref="B4:B5"/>
    <mergeCell ref="C4:C5"/>
    <mergeCell ref="D4:D5"/>
    <mergeCell ref="E4:E5"/>
    <mergeCell ref="F4:F5"/>
  </mergeCells>
  <dataValidations count="2">
    <dataValidation type="textLength" operator="lessThanOrEqual" allowBlank="1" showInputMessage="1" showErrorMessage="1" errorTitle="提示" error="此处最多只能输入 [20] 个字符。" sqref="B4 C4 D4 E4 F4">
      <formula1>20</formula1>
    </dataValidation>
    <dataValidation type="custom" allowBlank="1" showInputMessage="1" showErrorMessage="1" errorTitle="提示" error="对不起，此处只能输入数字。" sqref="B6 C6:D6 B7 C7 D7 B8 C8 D8 B9 C9 D9 B10 C10 D10 E10 B11 C11 D11 E11 B12 C12 D12 E12 B13 C13 D13 E13 B14 C14 D14 E14 B15 C15 D15 E15 B16 C16 D16 E16 B17 C17 D17 E17 B18 C18 D18 E18 B19 C19 D19 E19 B20 C20 D20 E20 B21 C21 D21 E21 B22 C22:D22 E22 B23 D23 E23 B24 D24 E24 B25 D25 E25 B26 D26 E26 B27 D27 E27 B28 D28 E28 B29 C29 D29 E29 B30 C30 D30 E30 B31 C31 D31 E31 B32 C32 D32 E32 B33 C33 D33 E33 B34 C34 D34 E34 B35 C35:D35 E35 B36 C36 D36 E36 B37 C37 D37 E37 B38 C38 D38 E38 B39 C39 D39 E39 B40 C40 D40 E40 B43 C43 D43 E43 B44 C44 D44 E44 B45 C45 D45 E45 B46 C46 D46 E46 B47 C47 D47 E47 B48 C48 D48 E48 B49 C49 D49 E49 B50 C50 D50 E50 B57 C57 D57 E57 B58 C58 D58 E58 B59 C59 D59 E59 B60 C60 D60 E60 B61 C61 D61 E61 B62 C62 D62 E62 B63 C63:D63 E63 B64 C64 D64 E64 B65 C65 D65 E65 B66 C66 D66 E66 B67 C67 D67 E67 B68 C68 D68 E68 B69 C69 D69 E69 B70 C70 D70 E70 B71 C71 D71 E71 B72 C72 D72 E72 B73 C73 D73 E73 H73 B74 C74 D74 E74 B75 C75 D75 E75 B76 C76 D76 E76 B77 C77 D77 E77 B78 C78 D78 E78 B79 C79 D79 E79 D80 E80 D81 E81 B82 C82 B83 C83:D83 E83 B84 C84 D84 E84 B85 C85 D85 E85 B86 C86 D86 E86 B87 C87 D87 E87 B88 C88 D88 E88 B89 C89:D89 E89 B90 C90 D90 E90 B91 C91:D91 E91 B41:B42 B51:B52 B53:B56 B80:B81 C41:C42 C51:C52 C53:C56 C80:C81 D41:D42 D51:D52 D53:D56 E6:E9 E41:E42 E51:E52 E53:E56">
      <formula1>OR(B6="",ISNUMBER(B6))</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 页，共 &amp;N+48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02"/>
  <sheetViews>
    <sheetView showGridLines="0" showZeros="0" workbookViewId="0">
      <pane ySplit="5" topLeftCell="A48" activePane="bottomLeft" state="frozen"/>
      <selection/>
      <selection pane="bottomLeft" activeCell="A30" sqref="$A30:$XFD30"/>
    </sheetView>
  </sheetViews>
  <sheetFormatPr defaultColWidth="8.75" defaultRowHeight="14.25" outlineLevelCol="3"/>
  <cols>
    <col min="1" max="1" width="46.625" style="3" customWidth="1"/>
    <col min="2" max="3" width="15.625" style="4" customWidth="1"/>
    <col min="4" max="4" width="15.625" style="3" customWidth="1"/>
    <col min="5" max="16384" width="8.75" style="3"/>
  </cols>
  <sheetData>
    <row r="1" ht="18" customHeight="1" spans="1:4">
      <c r="A1" s="687" t="s">
        <v>756</v>
      </c>
      <c r="B1" s="688"/>
      <c r="C1" s="688"/>
      <c r="D1" s="655"/>
    </row>
    <row r="2" s="1" customFormat="1" ht="20.45" customHeight="1" spans="1:4">
      <c r="A2" s="550" t="s">
        <v>757</v>
      </c>
      <c r="B2" s="685"/>
      <c r="C2" s="685"/>
      <c r="D2" s="685"/>
    </row>
    <row r="3" ht="20.25" customHeight="1" spans="1:4">
      <c r="A3" s="689" t="str">
        <f>""</f>
        <v/>
      </c>
      <c r="B3" s="690"/>
      <c r="C3" s="691" t="s">
        <v>2</v>
      </c>
      <c r="D3" s="691"/>
    </row>
    <row r="4" ht="20.25" customHeight="1" spans="1:4">
      <c r="A4" s="692" t="s">
        <v>3</v>
      </c>
      <c r="B4" s="693" t="s">
        <v>6</v>
      </c>
      <c r="C4" s="661" t="s">
        <v>758</v>
      </c>
      <c r="D4" s="556" t="s">
        <v>759</v>
      </c>
    </row>
    <row r="5" ht="37.15" customHeight="1" spans="1:4">
      <c r="A5" s="694"/>
      <c r="B5" s="695"/>
      <c r="C5" s="664"/>
      <c r="D5" s="556"/>
    </row>
    <row r="6" ht="18.95" customHeight="1" spans="1:4">
      <c r="A6" s="696" t="s">
        <v>9</v>
      </c>
      <c r="B6" s="697">
        <f>SUM(B7:B21)</f>
        <v>33830</v>
      </c>
      <c r="C6" s="697">
        <f>SUM(C7:C21)</f>
        <v>34299</v>
      </c>
      <c r="D6" s="698">
        <f t="shared" ref="D6:D69" si="0">IF(AND(B6&lt;&gt;0,C6&lt;&gt;0),C6/B6,"")</f>
        <v>1.014</v>
      </c>
    </row>
    <row r="7" ht="18.95" customHeight="1" spans="1:4">
      <c r="A7" s="696" t="s">
        <v>10</v>
      </c>
      <c r="B7" s="699">
        <v>8552</v>
      </c>
      <c r="C7" s="699">
        <v>11000</v>
      </c>
      <c r="D7" s="698">
        <f t="shared" si="0"/>
        <v>1.286</v>
      </c>
    </row>
    <row r="8" ht="18.95" customHeight="1" spans="1:4">
      <c r="A8" s="696" t="s">
        <v>11</v>
      </c>
      <c r="B8" s="699"/>
      <c r="C8" s="699"/>
      <c r="D8" s="698" t="str">
        <f t="shared" si="0"/>
        <v/>
      </c>
    </row>
    <row r="9" ht="18.95" customHeight="1" spans="1:4">
      <c r="A9" s="696" t="s">
        <v>12</v>
      </c>
      <c r="B9" s="699">
        <v>703</v>
      </c>
      <c r="C9" s="699">
        <v>731</v>
      </c>
      <c r="D9" s="698">
        <f t="shared" si="0"/>
        <v>1.04</v>
      </c>
    </row>
    <row r="10" ht="18.95" customHeight="1" spans="1:4">
      <c r="A10" s="696" t="s">
        <v>13</v>
      </c>
      <c r="B10" s="699">
        <v>300</v>
      </c>
      <c r="C10" s="699">
        <v>350</v>
      </c>
      <c r="D10" s="698">
        <f t="shared" si="0"/>
        <v>1.167</v>
      </c>
    </row>
    <row r="11" ht="18.95" customHeight="1" spans="1:4">
      <c r="A11" s="696" t="s">
        <v>14</v>
      </c>
      <c r="B11" s="699">
        <v>486</v>
      </c>
      <c r="C11" s="699">
        <v>520</v>
      </c>
      <c r="D11" s="698">
        <f t="shared" si="0"/>
        <v>1.07</v>
      </c>
    </row>
    <row r="12" ht="18.95" customHeight="1" spans="1:4">
      <c r="A12" s="696" t="s">
        <v>15</v>
      </c>
      <c r="B12" s="699">
        <v>850</v>
      </c>
      <c r="C12" s="699">
        <v>900</v>
      </c>
      <c r="D12" s="698">
        <f t="shared" si="0"/>
        <v>1.059</v>
      </c>
    </row>
    <row r="13" ht="18.95" customHeight="1" spans="1:4">
      <c r="A13" s="696" t="s">
        <v>16</v>
      </c>
      <c r="B13" s="699">
        <v>753</v>
      </c>
      <c r="C13" s="699">
        <v>770</v>
      </c>
      <c r="D13" s="698">
        <f t="shared" si="0"/>
        <v>1.023</v>
      </c>
    </row>
    <row r="14" ht="18.95" customHeight="1" spans="1:4">
      <c r="A14" s="696" t="s">
        <v>17</v>
      </c>
      <c r="B14" s="699">
        <v>296</v>
      </c>
      <c r="C14" s="699">
        <v>300</v>
      </c>
      <c r="D14" s="698">
        <f t="shared" si="0"/>
        <v>1.014</v>
      </c>
    </row>
    <row r="15" ht="18.95" customHeight="1" spans="1:4">
      <c r="A15" s="696" t="s">
        <v>18</v>
      </c>
      <c r="B15" s="699">
        <v>818</v>
      </c>
      <c r="C15" s="699">
        <v>900</v>
      </c>
      <c r="D15" s="698">
        <f t="shared" si="0"/>
        <v>1.1</v>
      </c>
    </row>
    <row r="16" ht="18.95" customHeight="1" spans="1:4">
      <c r="A16" s="696" t="s">
        <v>19</v>
      </c>
      <c r="B16" s="700">
        <v>10185</v>
      </c>
      <c r="C16" s="699">
        <v>5400</v>
      </c>
      <c r="D16" s="698">
        <f t="shared" si="0"/>
        <v>0.53</v>
      </c>
    </row>
    <row r="17" ht="18.95" customHeight="1" spans="1:4">
      <c r="A17" s="696" t="s">
        <v>20</v>
      </c>
      <c r="B17" s="699">
        <v>686</v>
      </c>
      <c r="C17" s="699">
        <v>850</v>
      </c>
      <c r="D17" s="698">
        <f t="shared" si="0"/>
        <v>1.239</v>
      </c>
    </row>
    <row r="18" ht="18.95" customHeight="1" spans="1:4">
      <c r="A18" s="696" t="s">
        <v>21</v>
      </c>
      <c r="B18" s="699">
        <v>1541</v>
      </c>
      <c r="C18" s="699">
        <v>3698</v>
      </c>
      <c r="D18" s="698">
        <f t="shared" si="0"/>
        <v>2.4</v>
      </c>
    </row>
    <row r="19" ht="18.95" customHeight="1" spans="1:4">
      <c r="A19" s="696" t="s">
        <v>22</v>
      </c>
      <c r="B19" s="699">
        <v>2004</v>
      </c>
      <c r="C19" s="699">
        <v>2300</v>
      </c>
      <c r="D19" s="698">
        <f t="shared" si="0"/>
        <v>1.148</v>
      </c>
    </row>
    <row r="20" ht="18.95" customHeight="1" spans="1:4">
      <c r="A20" s="696" t="s">
        <v>23</v>
      </c>
      <c r="B20" s="699">
        <v>6576</v>
      </c>
      <c r="C20" s="699">
        <v>6500</v>
      </c>
      <c r="D20" s="698">
        <f t="shared" si="0"/>
        <v>0.988</v>
      </c>
    </row>
    <row r="21" ht="18.95" customHeight="1" spans="1:4">
      <c r="A21" s="696" t="s">
        <v>24</v>
      </c>
      <c r="B21" s="699">
        <v>80</v>
      </c>
      <c r="C21" s="699">
        <v>80</v>
      </c>
      <c r="D21" s="698">
        <f t="shared" si="0"/>
        <v>1</v>
      </c>
    </row>
    <row r="22" ht="18.95" customHeight="1" spans="1:4">
      <c r="A22" s="696" t="s">
        <v>25</v>
      </c>
      <c r="B22" s="697">
        <f>SUM(B23:B28)</f>
        <v>30252</v>
      </c>
      <c r="C22" s="697">
        <f>SUM(C23:C28)</f>
        <v>11019</v>
      </c>
      <c r="D22" s="698">
        <f t="shared" si="0"/>
        <v>0.364</v>
      </c>
    </row>
    <row r="23" ht="18.95" customHeight="1" spans="1:4">
      <c r="A23" s="696" t="s">
        <v>26</v>
      </c>
      <c r="B23" s="701">
        <v>5373</v>
      </c>
      <c r="C23" s="701">
        <v>2611</v>
      </c>
      <c r="D23" s="698">
        <f t="shared" si="0"/>
        <v>0.486</v>
      </c>
    </row>
    <row r="24" ht="18.95" customHeight="1" spans="1:4">
      <c r="A24" s="696" t="s">
        <v>27</v>
      </c>
      <c r="B24" s="701">
        <v>4206</v>
      </c>
      <c r="C24" s="701">
        <v>1913</v>
      </c>
      <c r="D24" s="698">
        <f t="shared" si="0"/>
        <v>0.455</v>
      </c>
    </row>
    <row r="25" ht="18.95" customHeight="1" spans="1:4">
      <c r="A25" s="696" t="s">
        <v>28</v>
      </c>
      <c r="B25" s="701">
        <v>1664</v>
      </c>
      <c r="C25" s="701">
        <v>1671</v>
      </c>
      <c r="D25" s="698">
        <f t="shared" si="0"/>
        <v>1.004</v>
      </c>
    </row>
    <row r="26" ht="18.95" customHeight="1" spans="1:4">
      <c r="A26" s="696" t="s">
        <v>29</v>
      </c>
      <c r="B26" s="701">
        <v>18391</v>
      </c>
      <c r="C26" s="701">
        <v>4324</v>
      </c>
      <c r="D26" s="698">
        <f t="shared" si="0"/>
        <v>0.235</v>
      </c>
    </row>
    <row r="27" ht="18.95" customHeight="1" spans="1:4">
      <c r="A27" s="696" t="s">
        <v>30</v>
      </c>
      <c r="B27" s="701">
        <v>604</v>
      </c>
      <c r="C27" s="701">
        <v>500</v>
      </c>
      <c r="D27" s="698">
        <f t="shared" si="0"/>
        <v>0.828</v>
      </c>
    </row>
    <row r="28" ht="18.95" customHeight="1" spans="1:4">
      <c r="A28" s="696" t="s">
        <v>31</v>
      </c>
      <c r="B28" s="702">
        <v>14</v>
      </c>
      <c r="C28" s="702">
        <v>0</v>
      </c>
      <c r="D28" s="698" t="str">
        <f t="shared" si="0"/>
        <v/>
      </c>
    </row>
    <row r="29" ht="18.95" customHeight="1" spans="1:4">
      <c r="A29" s="703" t="s">
        <v>32</v>
      </c>
      <c r="B29" s="697">
        <f>SUM(B6,B22)</f>
        <v>64082</v>
      </c>
      <c r="C29" s="697">
        <f>SUM(C6,C22)</f>
        <v>45318</v>
      </c>
      <c r="D29" s="698">
        <f t="shared" si="0"/>
        <v>0.707</v>
      </c>
    </row>
    <row r="30" ht="18.95" customHeight="1" spans="1:4">
      <c r="A30" s="704" t="s">
        <v>33</v>
      </c>
      <c r="B30" s="697">
        <f>SUM(B31+B35+B63)</f>
        <v>276419</v>
      </c>
      <c r="C30" s="697">
        <f>SUM(C31+C35+C63)</f>
        <v>261161</v>
      </c>
      <c r="D30" s="698">
        <f t="shared" si="0"/>
        <v>0.945</v>
      </c>
    </row>
    <row r="31" ht="18.95" customHeight="1" spans="1:4">
      <c r="A31" s="705" t="s">
        <v>34</v>
      </c>
      <c r="B31" s="697">
        <f>SUM(B32:B34)</f>
        <v>2850</v>
      </c>
      <c r="C31" s="697">
        <f>SUM(C32:C34)</f>
        <v>2850</v>
      </c>
      <c r="D31" s="698">
        <f t="shared" si="0"/>
        <v>1</v>
      </c>
    </row>
    <row r="32" ht="18.95" customHeight="1" spans="1:4">
      <c r="A32" s="706" t="s">
        <v>35</v>
      </c>
      <c r="B32" s="707">
        <v>1053</v>
      </c>
      <c r="C32" s="707">
        <v>1053</v>
      </c>
      <c r="D32" s="698">
        <f t="shared" si="0"/>
        <v>1</v>
      </c>
    </row>
    <row r="33" ht="18.95" customHeight="1" spans="1:4">
      <c r="A33" s="706" t="s">
        <v>36</v>
      </c>
      <c r="B33" s="708">
        <v>369</v>
      </c>
      <c r="C33" s="708">
        <v>369</v>
      </c>
      <c r="D33" s="698">
        <f t="shared" si="0"/>
        <v>1</v>
      </c>
    </row>
    <row r="34" ht="18.95" customHeight="1" spans="1:4">
      <c r="A34" s="706" t="s">
        <v>37</v>
      </c>
      <c r="B34" s="707">
        <v>1428</v>
      </c>
      <c r="C34" s="707">
        <v>1428</v>
      </c>
      <c r="D34" s="698">
        <f t="shared" si="0"/>
        <v>1</v>
      </c>
    </row>
    <row r="35" ht="18.95" customHeight="1" spans="1:4">
      <c r="A35" s="704" t="s">
        <v>38</v>
      </c>
      <c r="B35" s="697">
        <f>SUM(B36:B62)</f>
        <v>190983</v>
      </c>
      <c r="C35" s="697">
        <f>SUM(C36:C62)</f>
        <v>159504</v>
      </c>
      <c r="D35" s="698">
        <f t="shared" si="0"/>
        <v>0.835</v>
      </c>
    </row>
    <row r="36" ht="18.95" customHeight="1" spans="1:4">
      <c r="A36" s="706" t="s">
        <v>39</v>
      </c>
      <c r="B36" s="701">
        <v>3870</v>
      </c>
      <c r="C36" s="701">
        <v>3870</v>
      </c>
      <c r="D36" s="698">
        <f t="shared" si="0"/>
        <v>1</v>
      </c>
    </row>
    <row r="37" ht="18.95" customHeight="1" spans="1:4">
      <c r="A37" s="709" t="s">
        <v>40</v>
      </c>
      <c r="B37" s="701">
        <v>33743</v>
      </c>
      <c r="C37" s="701">
        <v>53717</v>
      </c>
      <c r="D37" s="698">
        <f t="shared" si="0"/>
        <v>1.592</v>
      </c>
    </row>
    <row r="38" ht="18.95" customHeight="1" spans="1:4">
      <c r="A38" s="710" t="s">
        <v>41</v>
      </c>
      <c r="B38" s="701">
        <v>2035</v>
      </c>
      <c r="C38" s="701">
        <v>2105</v>
      </c>
      <c r="D38" s="698">
        <f t="shared" si="0"/>
        <v>1.034</v>
      </c>
    </row>
    <row r="39" ht="18.95" customHeight="1" spans="1:4">
      <c r="A39" s="710" t="s">
        <v>42</v>
      </c>
      <c r="B39" s="701">
        <v>6377</v>
      </c>
      <c r="C39" s="701">
        <v>4450</v>
      </c>
      <c r="D39" s="698">
        <f t="shared" si="0"/>
        <v>0.698</v>
      </c>
    </row>
    <row r="40" ht="18.95" customHeight="1" spans="1:4">
      <c r="A40" s="710" t="s">
        <v>43</v>
      </c>
      <c r="B40" s="701">
        <v>903</v>
      </c>
      <c r="C40" s="701">
        <v>676</v>
      </c>
      <c r="D40" s="698">
        <f t="shared" si="0"/>
        <v>0.749</v>
      </c>
    </row>
    <row r="41" ht="18.95" customHeight="1" spans="1:4">
      <c r="A41" s="710" t="s">
        <v>44</v>
      </c>
      <c r="B41" s="701">
        <v>5</v>
      </c>
      <c r="C41" s="701"/>
      <c r="D41" s="698" t="str">
        <f t="shared" si="0"/>
        <v/>
      </c>
    </row>
    <row r="42" ht="18.95" customHeight="1" spans="1:4">
      <c r="A42" s="710" t="s">
        <v>45</v>
      </c>
      <c r="B42" s="701">
        <v>808</v>
      </c>
      <c r="C42" s="701"/>
      <c r="D42" s="698" t="str">
        <f t="shared" si="0"/>
        <v/>
      </c>
    </row>
    <row r="43" ht="18.95" customHeight="1" spans="1:4">
      <c r="A43" s="710" t="s">
        <v>46</v>
      </c>
      <c r="B43" s="701">
        <v>163</v>
      </c>
      <c r="C43" s="701"/>
      <c r="D43" s="698" t="str">
        <f t="shared" si="0"/>
        <v/>
      </c>
    </row>
    <row r="44" ht="18.95" customHeight="1" spans="1:4">
      <c r="A44" s="710" t="s">
        <v>47</v>
      </c>
      <c r="B44" s="701">
        <v>405</v>
      </c>
      <c r="C44" s="701"/>
      <c r="D44" s="698" t="str">
        <f t="shared" si="0"/>
        <v/>
      </c>
    </row>
    <row r="45" ht="18.95" customHeight="1" spans="1:4">
      <c r="A45" s="710" t="s">
        <v>48</v>
      </c>
      <c r="B45" s="701">
        <v>70</v>
      </c>
      <c r="C45" s="701"/>
      <c r="D45" s="698" t="str">
        <f t="shared" si="0"/>
        <v/>
      </c>
    </row>
    <row r="46" ht="18.95" customHeight="1" spans="1:4">
      <c r="A46" s="710" t="s">
        <v>49</v>
      </c>
      <c r="B46" s="701">
        <v>13</v>
      </c>
      <c r="C46" s="701">
        <v>13</v>
      </c>
      <c r="D46" s="698">
        <f t="shared" si="0"/>
        <v>1</v>
      </c>
    </row>
    <row r="47" ht="18.95" customHeight="1" spans="1:4">
      <c r="A47" s="710" t="s">
        <v>50</v>
      </c>
      <c r="B47" s="701">
        <v>7528</v>
      </c>
      <c r="C47" s="701">
        <v>5744</v>
      </c>
      <c r="D47" s="698">
        <f t="shared" si="0"/>
        <v>0.763</v>
      </c>
    </row>
    <row r="48" ht="18.95" customHeight="1" spans="1:4">
      <c r="A48" s="710" t="s">
        <v>51</v>
      </c>
      <c r="B48" s="701">
        <v>8978</v>
      </c>
      <c r="C48" s="701">
        <v>10551</v>
      </c>
      <c r="D48" s="698">
        <f t="shared" si="0"/>
        <v>1.175</v>
      </c>
    </row>
    <row r="49" ht="18.95" customHeight="1" spans="1:4">
      <c r="A49" s="710" t="s">
        <v>52</v>
      </c>
      <c r="B49" s="701">
        <v>870</v>
      </c>
      <c r="C49" s="701">
        <v>620</v>
      </c>
      <c r="D49" s="698">
        <f t="shared" si="0"/>
        <v>0.713</v>
      </c>
    </row>
    <row r="50" ht="18.95" customHeight="1" spans="1:4">
      <c r="A50" s="710" t="s">
        <v>53</v>
      </c>
      <c r="B50" s="701">
        <v>23538</v>
      </c>
      <c r="C50" s="701">
        <v>20752</v>
      </c>
      <c r="D50" s="698">
        <f t="shared" si="0"/>
        <v>0.882</v>
      </c>
    </row>
    <row r="51" ht="18.95" customHeight="1" spans="1:4">
      <c r="A51" s="710" t="s">
        <v>54</v>
      </c>
      <c r="B51" s="701">
        <v>795</v>
      </c>
      <c r="C51" s="701">
        <v>795</v>
      </c>
      <c r="D51" s="698">
        <f t="shared" si="0"/>
        <v>1</v>
      </c>
    </row>
    <row r="52" ht="18.95" customHeight="1" spans="1:4">
      <c r="A52" s="711" t="s">
        <v>55</v>
      </c>
      <c r="B52" s="701">
        <v>10727</v>
      </c>
      <c r="C52" s="701">
        <v>7900</v>
      </c>
      <c r="D52" s="698">
        <f t="shared" si="0"/>
        <v>0.736</v>
      </c>
    </row>
    <row r="53" ht="18.95" customHeight="1" spans="1:4">
      <c r="A53" s="711" t="s">
        <v>56</v>
      </c>
      <c r="B53" s="701">
        <v>726</v>
      </c>
      <c r="C53" s="701">
        <v>40</v>
      </c>
      <c r="D53" s="698">
        <f t="shared" si="0"/>
        <v>0.055</v>
      </c>
    </row>
    <row r="54" ht="18.95" customHeight="1" spans="1:4">
      <c r="A54" s="711" t="s">
        <v>57</v>
      </c>
      <c r="B54" s="701">
        <v>21469</v>
      </c>
      <c r="C54" s="701">
        <v>21420</v>
      </c>
      <c r="D54" s="698">
        <f t="shared" si="0"/>
        <v>0.998</v>
      </c>
    </row>
    <row r="55" ht="18.95" customHeight="1" spans="1:4">
      <c r="A55" s="711" t="s">
        <v>58</v>
      </c>
      <c r="B55" s="701">
        <v>19577</v>
      </c>
      <c r="C55" s="701">
        <v>17883</v>
      </c>
      <c r="D55" s="698">
        <f t="shared" si="0"/>
        <v>0.913</v>
      </c>
    </row>
    <row r="56" ht="18.95" customHeight="1" spans="1:4">
      <c r="A56" s="711" t="s">
        <v>59</v>
      </c>
      <c r="B56" s="701">
        <v>2097</v>
      </c>
      <c r="C56" s="701">
        <v>30</v>
      </c>
      <c r="D56" s="698">
        <f t="shared" si="0"/>
        <v>0.014</v>
      </c>
    </row>
    <row r="57" ht="18.95" customHeight="1" spans="1:4">
      <c r="A57" s="711" t="s">
        <v>60</v>
      </c>
      <c r="B57" s="701">
        <v>14371</v>
      </c>
      <c r="C57" s="701">
        <v>8776</v>
      </c>
      <c r="D57" s="698">
        <f t="shared" si="0"/>
        <v>0.611</v>
      </c>
    </row>
    <row r="58" ht="18.95" customHeight="1" spans="1:4">
      <c r="A58" s="711" t="s">
        <v>61</v>
      </c>
      <c r="B58" s="701">
        <v>6363</v>
      </c>
      <c r="C58" s="701"/>
      <c r="D58" s="698" t="str">
        <f t="shared" si="0"/>
        <v/>
      </c>
    </row>
    <row r="59" ht="18.95" customHeight="1" spans="1:4">
      <c r="A59" s="711" t="s">
        <v>62</v>
      </c>
      <c r="B59" s="701">
        <v>24985</v>
      </c>
      <c r="C59" s="701"/>
      <c r="D59" s="698" t="str">
        <f t="shared" si="0"/>
        <v/>
      </c>
    </row>
    <row r="60" ht="18.95" customHeight="1" spans="1:4">
      <c r="A60" s="711" t="s">
        <v>63</v>
      </c>
      <c r="B60" s="701">
        <v>100</v>
      </c>
      <c r="C60" s="701"/>
      <c r="D60" s="698"/>
    </row>
    <row r="61" ht="18.95" customHeight="1" spans="1:4">
      <c r="A61" s="711" t="s">
        <v>64</v>
      </c>
      <c r="B61" s="701">
        <v>305</v>
      </c>
      <c r="C61" s="701"/>
      <c r="D61" s="698" t="str">
        <f t="shared" ref="D61:D69" si="1">IF(AND(B61&lt;&gt;0,C61&lt;&gt;0),C61/B61,"")</f>
        <v/>
      </c>
    </row>
    <row r="62" ht="18.95" customHeight="1" spans="1:4">
      <c r="A62" s="710" t="s">
        <v>65</v>
      </c>
      <c r="B62" s="702">
        <v>162</v>
      </c>
      <c r="C62" s="702">
        <v>162</v>
      </c>
      <c r="D62" s="698">
        <f t="shared" si="1"/>
        <v>1</v>
      </c>
    </row>
    <row r="63" ht="18.95" customHeight="1" spans="1:4">
      <c r="A63" s="712" t="s">
        <v>66</v>
      </c>
      <c r="B63" s="697">
        <f>SUM(B64:B82)</f>
        <v>82586</v>
      </c>
      <c r="C63" s="697">
        <f>SUM(C64:C82)</f>
        <v>98807</v>
      </c>
      <c r="D63" s="698">
        <f t="shared" si="1"/>
        <v>1.196</v>
      </c>
    </row>
    <row r="64" ht="18.95" customHeight="1" spans="1:4">
      <c r="A64" s="710" t="s">
        <v>67</v>
      </c>
      <c r="B64" s="713">
        <v>978</v>
      </c>
      <c r="C64" s="707">
        <v>343</v>
      </c>
      <c r="D64" s="698">
        <f t="shared" si="1"/>
        <v>0.351</v>
      </c>
    </row>
    <row r="65" ht="18.95" customHeight="1" spans="1:4">
      <c r="A65" s="710" t="s">
        <v>68</v>
      </c>
      <c r="B65" s="713">
        <v>26</v>
      </c>
      <c r="C65" s="707">
        <v>0</v>
      </c>
      <c r="D65" s="698" t="str">
        <f t="shared" si="1"/>
        <v/>
      </c>
    </row>
    <row r="66" ht="18.95" customHeight="1" spans="1:4">
      <c r="A66" s="710" t="s">
        <v>69</v>
      </c>
      <c r="B66" s="713">
        <v>135</v>
      </c>
      <c r="C66" s="707">
        <v>321</v>
      </c>
      <c r="D66" s="698">
        <f t="shared" si="1"/>
        <v>2.378</v>
      </c>
    </row>
    <row r="67" ht="18.95" customHeight="1" spans="1:4">
      <c r="A67" s="710" t="s">
        <v>70</v>
      </c>
      <c r="B67" s="713">
        <v>2146</v>
      </c>
      <c r="C67" s="707">
        <v>9957</v>
      </c>
      <c r="D67" s="698">
        <f t="shared" si="1"/>
        <v>4.64</v>
      </c>
    </row>
    <row r="68" ht="18.95" customHeight="1" spans="1:4">
      <c r="A68" s="710" t="s">
        <v>71</v>
      </c>
      <c r="B68" s="713">
        <v>396</v>
      </c>
      <c r="C68" s="707">
        <v>0</v>
      </c>
      <c r="D68" s="698" t="str">
        <f t="shared" si="1"/>
        <v/>
      </c>
    </row>
    <row r="69" ht="18.95" customHeight="1" spans="1:4">
      <c r="A69" s="710" t="s">
        <v>72</v>
      </c>
      <c r="B69" s="713">
        <v>706</v>
      </c>
      <c r="C69" s="707">
        <v>1757</v>
      </c>
      <c r="D69" s="698">
        <f t="shared" si="1"/>
        <v>2.489</v>
      </c>
    </row>
    <row r="70" ht="18.95" customHeight="1" spans="1:4">
      <c r="A70" s="710" t="s">
        <v>73</v>
      </c>
      <c r="B70" s="713">
        <v>1276</v>
      </c>
      <c r="C70" s="707">
        <v>8959</v>
      </c>
      <c r="D70" s="698">
        <f t="shared" ref="D70:D89" si="2">IF(AND(B70&lt;&gt;0,C70&lt;&gt;0),C70/B70,"")</f>
        <v>7.021</v>
      </c>
    </row>
    <row r="71" ht="18.95" customHeight="1" spans="1:4">
      <c r="A71" s="710" t="s">
        <v>74</v>
      </c>
      <c r="B71" s="713">
        <v>1485</v>
      </c>
      <c r="C71" s="707">
        <v>212</v>
      </c>
      <c r="D71" s="698">
        <f t="shared" si="2"/>
        <v>0.143</v>
      </c>
    </row>
    <row r="72" ht="18.95" customHeight="1" spans="1:4">
      <c r="A72" s="710" t="s">
        <v>75</v>
      </c>
      <c r="B72" s="713">
        <v>381</v>
      </c>
      <c r="C72" s="707">
        <v>2545</v>
      </c>
      <c r="D72" s="698">
        <f t="shared" si="2"/>
        <v>6.68</v>
      </c>
    </row>
    <row r="73" ht="18.95" customHeight="1" spans="1:4">
      <c r="A73" s="710" t="s">
        <v>76</v>
      </c>
      <c r="B73" s="713">
        <v>620</v>
      </c>
      <c r="C73" s="707">
        <v>78</v>
      </c>
      <c r="D73" s="698">
        <f t="shared" si="2"/>
        <v>0.126</v>
      </c>
    </row>
    <row r="74" ht="18.95" customHeight="1" spans="1:4">
      <c r="A74" s="710" t="s">
        <v>77</v>
      </c>
      <c r="B74" s="713">
        <v>63727</v>
      </c>
      <c r="C74" s="707">
        <v>30259</v>
      </c>
      <c r="D74" s="698">
        <f t="shared" si="2"/>
        <v>0.475</v>
      </c>
    </row>
    <row r="75" ht="18.95" customHeight="1" spans="1:4">
      <c r="A75" s="710" t="s">
        <v>78</v>
      </c>
      <c r="B75" s="713">
        <v>2518</v>
      </c>
      <c r="C75" s="707">
        <v>11629</v>
      </c>
      <c r="D75" s="698">
        <f t="shared" si="2"/>
        <v>4.618</v>
      </c>
    </row>
    <row r="76" ht="18.95" customHeight="1" spans="1:4">
      <c r="A76" s="710" t="s">
        <v>79</v>
      </c>
      <c r="B76" s="713">
        <v>258</v>
      </c>
      <c r="C76" s="707">
        <v>670</v>
      </c>
      <c r="D76" s="698">
        <f t="shared" si="2"/>
        <v>2.597</v>
      </c>
    </row>
    <row r="77" ht="18.95" customHeight="1" spans="1:4">
      <c r="A77" s="710" t="s">
        <v>80</v>
      </c>
      <c r="B77" s="713">
        <v>539</v>
      </c>
      <c r="C77" s="707">
        <v>340</v>
      </c>
      <c r="D77" s="698">
        <f t="shared" si="2"/>
        <v>0.631</v>
      </c>
    </row>
    <row r="78" ht="18.95" customHeight="1" spans="1:4">
      <c r="A78" s="710" t="s">
        <v>760</v>
      </c>
      <c r="B78" s="713">
        <v>415</v>
      </c>
      <c r="C78" s="707">
        <v>25964</v>
      </c>
      <c r="D78" s="698">
        <f t="shared" si="2"/>
        <v>62.564</v>
      </c>
    </row>
    <row r="79" ht="18.95" customHeight="1" spans="1:4">
      <c r="A79" s="710" t="s">
        <v>82</v>
      </c>
      <c r="B79" s="713">
        <v>2289</v>
      </c>
      <c r="C79" s="707">
        <v>2736</v>
      </c>
      <c r="D79" s="698">
        <f t="shared" si="2"/>
        <v>1.195</v>
      </c>
    </row>
    <row r="80" ht="18.95" customHeight="1" spans="1:4">
      <c r="A80" s="710" t="s">
        <v>83</v>
      </c>
      <c r="B80" s="713"/>
      <c r="C80" s="707">
        <v>100</v>
      </c>
      <c r="D80" s="698" t="str">
        <f t="shared" si="2"/>
        <v/>
      </c>
    </row>
    <row r="81" ht="18.95" customHeight="1" spans="1:4">
      <c r="A81" s="710" t="s">
        <v>761</v>
      </c>
      <c r="B81" s="713">
        <v>2426</v>
      </c>
      <c r="C81" s="707">
        <v>2937</v>
      </c>
      <c r="D81" s="698">
        <f t="shared" si="2"/>
        <v>1.211</v>
      </c>
    </row>
    <row r="82" ht="18.95" customHeight="1" spans="1:4">
      <c r="A82" s="710" t="s">
        <v>762</v>
      </c>
      <c r="B82" s="713">
        <v>2265</v>
      </c>
      <c r="C82" s="707"/>
      <c r="D82" s="698" t="str">
        <f t="shared" si="2"/>
        <v/>
      </c>
    </row>
    <row r="83" ht="18.95" customHeight="1" spans="1:4">
      <c r="A83" s="704" t="s">
        <v>86</v>
      </c>
      <c r="B83" s="697">
        <f>SUM(B84:B85)</f>
        <v>3070</v>
      </c>
      <c r="C83" s="697">
        <f>SUM(C84:C85)</f>
        <v>4004</v>
      </c>
      <c r="D83" s="698">
        <f t="shared" si="2"/>
        <v>1.304</v>
      </c>
    </row>
    <row r="84" ht="18.95" customHeight="1" spans="1:4">
      <c r="A84" s="706" t="s">
        <v>87</v>
      </c>
      <c r="B84" s="714">
        <v>3070</v>
      </c>
      <c r="C84" s="714">
        <v>4004</v>
      </c>
      <c r="D84" s="698">
        <f t="shared" si="2"/>
        <v>1.304</v>
      </c>
    </row>
    <row r="85" ht="18.95" customHeight="1" spans="1:4">
      <c r="A85" s="706" t="s">
        <v>88</v>
      </c>
      <c r="B85" s="714"/>
      <c r="C85" s="714"/>
      <c r="D85" s="698" t="str">
        <f t="shared" si="2"/>
        <v/>
      </c>
    </row>
    <row r="86" ht="18.95" customHeight="1" spans="1:4">
      <c r="A86" s="704" t="s">
        <v>89</v>
      </c>
      <c r="B86" s="715">
        <v>370</v>
      </c>
      <c r="C86" s="715"/>
      <c r="D86" s="698" t="str">
        <f t="shared" si="2"/>
        <v/>
      </c>
    </row>
    <row r="87" ht="18.95" customHeight="1" spans="1:4">
      <c r="A87" s="704" t="s">
        <v>92</v>
      </c>
      <c r="B87" s="715">
        <f>SUM(B88)</f>
        <v>5140</v>
      </c>
      <c r="C87" s="716">
        <f>SUM(C88)</f>
        <v>0</v>
      </c>
      <c r="D87" s="698" t="str">
        <f t="shared" si="2"/>
        <v/>
      </c>
    </row>
    <row r="88" ht="18.95" customHeight="1" spans="1:4">
      <c r="A88" s="706" t="s">
        <v>763</v>
      </c>
      <c r="B88" s="717">
        <v>5140</v>
      </c>
      <c r="C88" s="717"/>
      <c r="D88" s="698" t="str">
        <f t="shared" si="2"/>
        <v/>
      </c>
    </row>
    <row r="89" ht="18.95" customHeight="1" spans="1:4">
      <c r="A89" s="718" t="s">
        <v>94</v>
      </c>
      <c r="B89" s="697">
        <f>SUM(B29,B30,B83,B86,B87)</f>
        <v>349081</v>
      </c>
      <c r="C89" s="697">
        <f>SUM(C29,C30,C83,C86,C87)</f>
        <v>310483</v>
      </c>
      <c r="D89" s="698">
        <f t="shared" si="2"/>
        <v>0.889</v>
      </c>
    </row>
    <row r="90" ht="18.95" customHeight="1" spans="2:3">
      <c r="B90" s="3"/>
      <c r="C90" s="3"/>
    </row>
    <row r="91" ht="18.95" customHeight="1" spans="2:3">
      <c r="B91" s="3"/>
      <c r="C91" s="3"/>
    </row>
    <row r="92" ht="18.95" customHeight="1" spans="2:3">
      <c r="B92" s="3"/>
      <c r="C92" s="3"/>
    </row>
    <row r="93" ht="18.95" customHeight="1" spans="2:3">
      <c r="B93" s="3"/>
      <c r="C93" s="3"/>
    </row>
    <row r="94" ht="18.95" customHeight="1" spans="2:3">
      <c r="B94" s="3"/>
      <c r="C94" s="3"/>
    </row>
    <row r="95" ht="18.95" customHeight="1" spans="2:3">
      <c r="B95" s="3"/>
      <c r="C95" s="3"/>
    </row>
    <row r="96" ht="18.95" customHeight="1" spans="2:3">
      <c r="B96" s="3"/>
      <c r="C96" s="3"/>
    </row>
    <row r="97" s="3" customFormat="1" ht="18.95" customHeight="1"/>
    <row r="98" s="3" customFormat="1" ht="18.75" customHeight="1"/>
    <row r="99" s="3" customFormat="1" ht="18.95" customHeight="1"/>
    <row r="100" s="3" customFormat="1" ht="18.95" customHeight="1"/>
    <row r="101" s="3" customFormat="1" ht="18.75" customHeight="1"/>
    <row r="102" s="3" customFormat="1"/>
  </sheetData>
  <mergeCells count="6">
    <mergeCell ref="A2:D2"/>
    <mergeCell ref="C3:D3"/>
    <mergeCell ref="A4:A5"/>
    <mergeCell ref="B4:B5"/>
    <mergeCell ref="C4:C5"/>
    <mergeCell ref="D4:D5"/>
  </mergeCells>
  <dataValidations count="2">
    <dataValidation type="textLength" operator="lessThanOrEqual" allowBlank="1" showInputMessage="1" showErrorMessage="1" errorTitle="提示" error="此处最多只能输入 [20] 个字符。" sqref="B4:D4">
      <formula1>20</formula1>
    </dataValidation>
    <dataValidation type="custom" allowBlank="1" showInputMessage="1" showErrorMessage="1" errorTitle="提示" error="对不起，此处只能输入数字。" sqref="B6 C6 B7 C7 B8 C8 B9 C9 B10 C10 B11 C11 B12 C12 B13 C13 B14 C14 B15 C15 B16 C16 B17 C17 B18 C18 B19 C19 B20 C20 B21 C21 B22 C22 B23 C23 B24 C24 B25 C25 B26 C26 B27 C27 B28 C28 B29 C29 B30 C30 B31 C31 B32 C32 B33 C33 B34 C34 B35 C35 B36 C36 B37 C37 B38 C38 B39 C39 B40 C40 B41 C41 B42 C42 B43 C43 B44 C44 B45 C45 B46 C46 B47 C47 B48 C48 B49 C49 B50 C50 B56 C56 B60 C60 B61 C61 B62 C62 B63 C63 C64 C65 C66 C67 C68 C69 C70 C71 C72 C73 C74 C75 C76 C77 C78 C79 C80 B83 C83 B84 C84 B85 C85 B86 C86 B87 C87 B88 C88 B89 C89 B51:B55 B57:B59 C51:C55 C57:C59 C81:C82">
      <formula1>OR(B6="",ISNUMBER(B6))</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&amp;P+26 页，共 &amp;N+49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02"/>
  <sheetViews>
    <sheetView showGridLines="0" showZeros="0" workbookViewId="0">
      <pane ySplit="5" topLeftCell="A6" activePane="bottomLeft" state="frozen"/>
      <selection/>
      <selection pane="bottomLeft" activeCell="A2" sqref="A2:D2"/>
    </sheetView>
  </sheetViews>
  <sheetFormatPr defaultColWidth="8.75" defaultRowHeight="14.25" outlineLevelCol="3"/>
  <cols>
    <col min="1" max="1" width="46.625" style="3" customWidth="1"/>
    <col min="2" max="3" width="15.625" style="4" customWidth="1"/>
    <col min="4" max="4" width="15.625" style="3" customWidth="1"/>
    <col min="5" max="16384" width="8.75" style="3"/>
  </cols>
  <sheetData>
    <row r="1" ht="18" customHeight="1" spans="1:4">
      <c r="A1" s="687" t="s">
        <v>764</v>
      </c>
      <c r="B1" s="688"/>
      <c r="C1" s="688"/>
      <c r="D1" s="655"/>
    </row>
    <row r="2" s="1" customFormat="1" ht="20.45" customHeight="1" spans="1:4">
      <c r="A2" s="550" t="s">
        <v>765</v>
      </c>
      <c r="B2" s="685"/>
      <c r="C2" s="685"/>
      <c r="D2" s="685"/>
    </row>
    <row r="3" ht="20.25" customHeight="1" spans="1:4">
      <c r="A3" s="689" t="str">
        <f>""</f>
        <v/>
      </c>
      <c r="B3" s="690"/>
      <c r="C3" s="691" t="s">
        <v>2</v>
      </c>
      <c r="D3" s="691"/>
    </row>
    <row r="4" ht="20.25" customHeight="1" spans="1:4">
      <c r="A4" s="692" t="s">
        <v>3</v>
      </c>
      <c r="B4" s="693" t="s">
        <v>6</v>
      </c>
      <c r="C4" s="661" t="s">
        <v>758</v>
      </c>
      <c r="D4" s="556" t="s">
        <v>759</v>
      </c>
    </row>
    <row r="5" ht="37.15" customHeight="1" spans="1:4">
      <c r="A5" s="694"/>
      <c r="B5" s="695"/>
      <c r="C5" s="664"/>
      <c r="D5" s="556"/>
    </row>
    <row r="6" ht="18.95" customHeight="1" spans="1:4">
      <c r="A6" s="696" t="s">
        <v>9</v>
      </c>
      <c r="B6" s="697">
        <f>SUM(B7:B21)</f>
        <v>33830</v>
      </c>
      <c r="C6" s="697">
        <f>SUM(C7:C21)</f>
        <v>34299</v>
      </c>
      <c r="D6" s="698">
        <f t="shared" ref="D6:D59" si="0">IF(AND(B6&lt;&gt;0,C6&lt;&gt;0),C6/B6,"")</f>
        <v>1.014</v>
      </c>
    </row>
    <row r="7" ht="18.95" customHeight="1" spans="1:4">
      <c r="A7" s="696" t="s">
        <v>10</v>
      </c>
      <c r="B7" s="699">
        <v>8552</v>
      </c>
      <c r="C7" s="699">
        <v>11000</v>
      </c>
      <c r="D7" s="698">
        <f t="shared" si="0"/>
        <v>1.286</v>
      </c>
    </row>
    <row r="8" ht="18.95" customHeight="1" spans="1:4">
      <c r="A8" s="696" t="s">
        <v>11</v>
      </c>
      <c r="B8" s="699"/>
      <c r="C8" s="699"/>
      <c r="D8" s="698" t="str">
        <f t="shared" si="0"/>
        <v/>
      </c>
    </row>
    <row r="9" ht="18.95" customHeight="1" spans="1:4">
      <c r="A9" s="696" t="s">
        <v>12</v>
      </c>
      <c r="B9" s="699">
        <v>703</v>
      </c>
      <c r="C9" s="699">
        <v>731</v>
      </c>
      <c r="D9" s="698">
        <f t="shared" si="0"/>
        <v>1.04</v>
      </c>
    </row>
    <row r="10" ht="18.95" customHeight="1" spans="1:4">
      <c r="A10" s="696" t="s">
        <v>13</v>
      </c>
      <c r="B10" s="699">
        <v>300</v>
      </c>
      <c r="C10" s="699">
        <v>350</v>
      </c>
      <c r="D10" s="698">
        <f t="shared" si="0"/>
        <v>1.167</v>
      </c>
    </row>
    <row r="11" ht="18.95" customHeight="1" spans="1:4">
      <c r="A11" s="696" t="s">
        <v>14</v>
      </c>
      <c r="B11" s="699">
        <v>486</v>
      </c>
      <c r="C11" s="699">
        <v>520</v>
      </c>
      <c r="D11" s="698">
        <f t="shared" si="0"/>
        <v>1.07</v>
      </c>
    </row>
    <row r="12" ht="18.95" customHeight="1" spans="1:4">
      <c r="A12" s="696" t="s">
        <v>15</v>
      </c>
      <c r="B12" s="699">
        <v>850</v>
      </c>
      <c r="C12" s="699">
        <v>900</v>
      </c>
      <c r="D12" s="698">
        <f t="shared" si="0"/>
        <v>1.059</v>
      </c>
    </row>
    <row r="13" ht="18.95" customHeight="1" spans="1:4">
      <c r="A13" s="696" t="s">
        <v>16</v>
      </c>
      <c r="B13" s="699">
        <v>753</v>
      </c>
      <c r="C13" s="699">
        <v>770</v>
      </c>
      <c r="D13" s="698">
        <f t="shared" si="0"/>
        <v>1.023</v>
      </c>
    </row>
    <row r="14" ht="18.95" customHeight="1" spans="1:4">
      <c r="A14" s="696" t="s">
        <v>17</v>
      </c>
      <c r="B14" s="699">
        <v>296</v>
      </c>
      <c r="C14" s="699">
        <v>300</v>
      </c>
      <c r="D14" s="698">
        <f t="shared" si="0"/>
        <v>1.014</v>
      </c>
    </row>
    <row r="15" ht="18.95" customHeight="1" spans="1:4">
      <c r="A15" s="696" t="s">
        <v>18</v>
      </c>
      <c r="B15" s="699">
        <v>818</v>
      </c>
      <c r="C15" s="699">
        <v>900</v>
      </c>
      <c r="D15" s="698">
        <f t="shared" si="0"/>
        <v>1.1</v>
      </c>
    </row>
    <row r="16" ht="18.95" customHeight="1" spans="1:4">
      <c r="A16" s="696" t="s">
        <v>19</v>
      </c>
      <c r="B16" s="700">
        <v>10185</v>
      </c>
      <c r="C16" s="699">
        <v>5400</v>
      </c>
      <c r="D16" s="698">
        <f t="shared" si="0"/>
        <v>0.53</v>
      </c>
    </row>
    <row r="17" ht="18.95" customHeight="1" spans="1:4">
      <c r="A17" s="696" t="s">
        <v>20</v>
      </c>
      <c r="B17" s="699">
        <v>686</v>
      </c>
      <c r="C17" s="699">
        <v>850</v>
      </c>
      <c r="D17" s="698">
        <f t="shared" si="0"/>
        <v>1.239</v>
      </c>
    </row>
    <row r="18" ht="18.95" customHeight="1" spans="1:4">
      <c r="A18" s="696" t="s">
        <v>21</v>
      </c>
      <c r="B18" s="699">
        <v>1541</v>
      </c>
      <c r="C18" s="699">
        <v>3698</v>
      </c>
      <c r="D18" s="698">
        <f t="shared" si="0"/>
        <v>2.4</v>
      </c>
    </row>
    <row r="19" ht="18.95" customHeight="1" spans="1:4">
      <c r="A19" s="696" t="s">
        <v>22</v>
      </c>
      <c r="B19" s="699">
        <v>2004</v>
      </c>
      <c r="C19" s="699">
        <v>2300</v>
      </c>
      <c r="D19" s="698">
        <f t="shared" si="0"/>
        <v>1.148</v>
      </c>
    </row>
    <row r="20" ht="18.95" customHeight="1" spans="1:4">
      <c r="A20" s="696" t="s">
        <v>23</v>
      </c>
      <c r="B20" s="699">
        <v>6576</v>
      </c>
      <c r="C20" s="699">
        <v>6500</v>
      </c>
      <c r="D20" s="698">
        <f t="shared" si="0"/>
        <v>0.988</v>
      </c>
    </row>
    <row r="21" ht="18.95" customHeight="1" spans="1:4">
      <c r="A21" s="696" t="s">
        <v>24</v>
      </c>
      <c r="B21" s="699">
        <v>80</v>
      </c>
      <c r="C21" s="699">
        <v>80</v>
      </c>
      <c r="D21" s="698">
        <f t="shared" si="0"/>
        <v>1</v>
      </c>
    </row>
    <row r="22" ht="18.95" customHeight="1" spans="1:4">
      <c r="A22" s="696" t="s">
        <v>25</v>
      </c>
      <c r="B22" s="697">
        <f>SUM(B23:B28)</f>
        <v>30252</v>
      </c>
      <c r="C22" s="697">
        <f>SUM(C23:C28)</f>
        <v>11019</v>
      </c>
      <c r="D22" s="698">
        <f t="shared" si="0"/>
        <v>0.364</v>
      </c>
    </row>
    <row r="23" ht="18.95" customHeight="1" spans="1:4">
      <c r="A23" s="696" t="s">
        <v>26</v>
      </c>
      <c r="B23" s="701">
        <v>5373</v>
      </c>
      <c r="C23" s="701">
        <v>2611</v>
      </c>
      <c r="D23" s="698">
        <f t="shared" si="0"/>
        <v>0.486</v>
      </c>
    </row>
    <row r="24" ht="18.95" customHeight="1" spans="1:4">
      <c r="A24" s="696" t="s">
        <v>27</v>
      </c>
      <c r="B24" s="701">
        <v>4206</v>
      </c>
      <c r="C24" s="701">
        <v>1913</v>
      </c>
      <c r="D24" s="698">
        <f t="shared" si="0"/>
        <v>0.455</v>
      </c>
    </row>
    <row r="25" ht="18.95" customHeight="1" spans="1:4">
      <c r="A25" s="696" t="s">
        <v>28</v>
      </c>
      <c r="B25" s="701">
        <v>1664</v>
      </c>
      <c r="C25" s="701">
        <v>1671</v>
      </c>
      <c r="D25" s="698">
        <f t="shared" si="0"/>
        <v>1.004</v>
      </c>
    </row>
    <row r="26" ht="18.95" customHeight="1" spans="1:4">
      <c r="A26" s="696" t="s">
        <v>29</v>
      </c>
      <c r="B26" s="701">
        <v>18391</v>
      </c>
      <c r="C26" s="701">
        <v>4324</v>
      </c>
      <c r="D26" s="698">
        <f t="shared" si="0"/>
        <v>0.235</v>
      </c>
    </row>
    <row r="27" ht="18.95" customHeight="1" spans="1:4">
      <c r="A27" s="696" t="s">
        <v>30</v>
      </c>
      <c r="B27" s="701">
        <v>604</v>
      </c>
      <c r="C27" s="701">
        <v>500</v>
      </c>
      <c r="D27" s="698">
        <f t="shared" si="0"/>
        <v>0.828</v>
      </c>
    </row>
    <row r="28" ht="18.95" customHeight="1" spans="1:4">
      <c r="A28" s="696" t="s">
        <v>31</v>
      </c>
      <c r="B28" s="702">
        <v>14</v>
      </c>
      <c r="C28" s="702">
        <v>0</v>
      </c>
      <c r="D28" s="698" t="str">
        <f t="shared" si="0"/>
        <v/>
      </c>
    </row>
    <row r="29" ht="18.95" customHeight="1" spans="1:4">
      <c r="A29" s="703" t="s">
        <v>32</v>
      </c>
      <c r="B29" s="697">
        <f>SUM(B6,B22)</f>
        <v>64082</v>
      </c>
      <c r="C29" s="697">
        <f>SUM(C6,C22)</f>
        <v>45318</v>
      </c>
      <c r="D29" s="698">
        <f t="shared" si="0"/>
        <v>0.707</v>
      </c>
    </row>
    <row r="30" ht="18.95" customHeight="1" spans="1:4">
      <c r="A30" s="704" t="s">
        <v>33</v>
      </c>
      <c r="B30" s="697">
        <f>SUM(B31+B35+B63)</f>
        <v>276419</v>
      </c>
      <c r="C30" s="697">
        <f>SUM(C31+C35+C63)</f>
        <v>261161</v>
      </c>
      <c r="D30" s="698">
        <f t="shared" si="0"/>
        <v>0.945</v>
      </c>
    </row>
    <row r="31" ht="18.95" customHeight="1" spans="1:4">
      <c r="A31" s="705" t="s">
        <v>34</v>
      </c>
      <c r="B31" s="697">
        <f>SUM(B32:B34)</f>
        <v>2850</v>
      </c>
      <c r="C31" s="697">
        <f>SUM(C32:C34)</f>
        <v>2850</v>
      </c>
      <c r="D31" s="698">
        <f t="shared" si="0"/>
        <v>1</v>
      </c>
    </row>
    <row r="32" ht="18.95" customHeight="1" spans="1:4">
      <c r="A32" s="706" t="s">
        <v>35</v>
      </c>
      <c r="B32" s="707">
        <v>1053</v>
      </c>
      <c r="C32" s="707">
        <v>1053</v>
      </c>
      <c r="D32" s="698">
        <f t="shared" si="0"/>
        <v>1</v>
      </c>
    </row>
    <row r="33" ht="18.95" customHeight="1" spans="1:4">
      <c r="A33" s="706" t="s">
        <v>36</v>
      </c>
      <c r="B33" s="708">
        <v>369</v>
      </c>
      <c r="C33" s="708">
        <v>369</v>
      </c>
      <c r="D33" s="698">
        <f t="shared" si="0"/>
        <v>1</v>
      </c>
    </row>
    <row r="34" ht="18.95" customHeight="1" spans="1:4">
      <c r="A34" s="706" t="s">
        <v>37</v>
      </c>
      <c r="B34" s="707">
        <v>1428</v>
      </c>
      <c r="C34" s="707">
        <v>1428</v>
      </c>
      <c r="D34" s="698">
        <f t="shared" si="0"/>
        <v>1</v>
      </c>
    </row>
    <row r="35" ht="18.95" customHeight="1" spans="1:4">
      <c r="A35" s="704" t="s">
        <v>38</v>
      </c>
      <c r="B35" s="697">
        <f>SUM(B36:B62)</f>
        <v>190983</v>
      </c>
      <c r="C35" s="697">
        <f>SUM(C36:C62)</f>
        <v>159504</v>
      </c>
      <c r="D35" s="698">
        <f t="shared" si="0"/>
        <v>0.835</v>
      </c>
    </row>
    <row r="36" ht="18.95" customHeight="1" spans="1:4">
      <c r="A36" s="706" t="s">
        <v>39</v>
      </c>
      <c r="B36" s="701">
        <v>3870</v>
      </c>
      <c r="C36" s="701">
        <v>3870</v>
      </c>
      <c r="D36" s="698">
        <f t="shared" si="0"/>
        <v>1</v>
      </c>
    </row>
    <row r="37" ht="18.95" customHeight="1" spans="1:4">
      <c r="A37" s="709" t="s">
        <v>40</v>
      </c>
      <c r="B37" s="701">
        <v>33743</v>
      </c>
      <c r="C37" s="701">
        <v>53717</v>
      </c>
      <c r="D37" s="698">
        <f t="shared" si="0"/>
        <v>1.592</v>
      </c>
    </row>
    <row r="38" ht="18.95" customHeight="1" spans="1:4">
      <c r="A38" s="710" t="s">
        <v>41</v>
      </c>
      <c r="B38" s="701">
        <v>2035</v>
      </c>
      <c r="C38" s="701">
        <v>2105</v>
      </c>
      <c r="D38" s="698">
        <f t="shared" si="0"/>
        <v>1.034</v>
      </c>
    </row>
    <row r="39" ht="18.95" customHeight="1" spans="1:4">
      <c r="A39" s="710" t="s">
        <v>42</v>
      </c>
      <c r="B39" s="701">
        <v>6377</v>
      </c>
      <c r="C39" s="701">
        <v>4450</v>
      </c>
      <c r="D39" s="698">
        <f t="shared" si="0"/>
        <v>0.698</v>
      </c>
    </row>
    <row r="40" ht="18.95" customHeight="1" spans="1:4">
      <c r="A40" s="710" t="s">
        <v>43</v>
      </c>
      <c r="B40" s="701">
        <v>903</v>
      </c>
      <c r="C40" s="701">
        <v>676</v>
      </c>
      <c r="D40" s="698">
        <f t="shared" si="0"/>
        <v>0.749</v>
      </c>
    </row>
    <row r="41" ht="18.95" customHeight="1" spans="1:4">
      <c r="A41" s="710" t="s">
        <v>44</v>
      </c>
      <c r="B41" s="701">
        <v>5</v>
      </c>
      <c r="C41" s="701"/>
      <c r="D41" s="698" t="str">
        <f t="shared" si="0"/>
        <v/>
      </c>
    </row>
    <row r="42" ht="18.95" customHeight="1" spans="1:4">
      <c r="A42" s="710" t="s">
        <v>45</v>
      </c>
      <c r="B42" s="701">
        <v>808</v>
      </c>
      <c r="C42" s="701"/>
      <c r="D42" s="698" t="str">
        <f t="shared" si="0"/>
        <v/>
      </c>
    </row>
    <row r="43" ht="18.95" customHeight="1" spans="1:4">
      <c r="A43" s="710" t="s">
        <v>46</v>
      </c>
      <c r="B43" s="701">
        <v>163</v>
      </c>
      <c r="C43" s="701"/>
      <c r="D43" s="698" t="str">
        <f t="shared" si="0"/>
        <v/>
      </c>
    </row>
    <row r="44" ht="18.95" customHeight="1" spans="1:4">
      <c r="A44" s="710" t="s">
        <v>47</v>
      </c>
      <c r="B44" s="701">
        <v>405</v>
      </c>
      <c r="C44" s="701"/>
      <c r="D44" s="698" t="str">
        <f t="shared" si="0"/>
        <v/>
      </c>
    </row>
    <row r="45" ht="18.95" customHeight="1" spans="1:4">
      <c r="A45" s="710" t="s">
        <v>48</v>
      </c>
      <c r="B45" s="701">
        <v>70</v>
      </c>
      <c r="C45" s="701"/>
      <c r="D45" s="698" t="str">
        <f t="shared" si="0"/>
        <v/>
      </c>
    </row>
    <row r="46" ht="18.95" customHeight="1" spans="1:4">
      <c r="A46" s="710" t="s">
        <v>49</v>
      </c>
      <c r="B46" s="701">
        <v>13</v>
      </c>
      <c r="C46" s="701">
        <v>13</v>
      </c>
      <c r="D46" s="698">
        <f t="shared" si="0"/>
        <v>1</v>
      </c>
    </row>
    <row r="47" ht="18.95" customHeight="1" spans="1:4">
      <c r="A47" s="710" t="s">
        <v>50</v>
      </c>
      <c r="B47" s="701">
        <v>7528</v>
      </c>
      <c r="C47" s="701">
        <v>5744</v>
      </c>
      <c r="D47" s="698">
        <f t="shared" si="0"/>
        <v>0.763</v>
      </c>
    </row>
    <row r="48" ht="18.95" customHeight="1" spans="1:4">
      <c r="A48" s="710" t="s">
        <v>51</v>
      </c>
      <c r="B48" s="701">
        <v>8978</v>
      </c>
      <c r="C48" s="701">
        <v>10551</v>
      </c>
      <c r="D48" s="698">
        <f t="shared" si="0"/>
        <v>1.175</v>
      </c>
    </row>
    <row r="49" ht="18.95" customHeight="1" spans="1:4">
      <c r="A49" s="710" t="s">
        <v>52</v>
      </c>
      <c r="B49" s="701">
        <v>870</v>
      </c>
      <c r="C49" s="701">
        <v>620</v>
      </c>
      <c r="D49" s="698">
        <f t="shared" si="0"/>
        <v>0.713</v>
      </c>
    </row>
    <row r="50" ht="18.95" customHeight="1" spans="1:4">
      <c r="A50" s="710" t="s">
        <v>53</v>
      </c>
      <c r="B50" s="701">
        <v>23538</v>
      </c>
      <c r="C50" s="701">
        <v>20752</v>
      </c>
      <c r="D50" s="698">
        <f t="shared" si="0"/>
        <v>0.882</v>
      </c>
    </row>
    <row r="51" ht="18.95" customHeight="1" spans="1:4">
      <c r="A51" s="710" t="s">
        <v>54</v>
      </c>
      <c r="B51" s="701">
        <v>795</v>
      </c>
      <c r="C51" s="701">
        <v>795</v>
      </c>
      <c r="D51" s="698">
        <f t="shared" si="0"/>
        <v>1</v>
      </c>
    </row>
    <row r="52" ht="18.95" customHeight="1" spans="1:4">
      <c r="A52" s="711" t="s">
        <v>55</v>
      </c>
      <c r="B52" s="701">
        <v>10727</v>
      </c>
      <c r="C52" s="701">
        <v>7900</v>
      </c>
      <c r="D52" s="698">
        <f t="shared" si="0"/>
        <v>0.736</v>
      </c>
    </row>
    <row r="53" ht="18.95" customHeight="1" spans="1:4">
      <c r="A53" s="711" t="s">
        <v>56</v>
      </c>
      <c r="B53" s="701">
        <v>726</v>
      </c>
      <c r="C53" s="701">
        <v>40</v>
      </c>
      <c r="D53" s="698">
        <f t="shared" si="0"/>
        <v>0.055</v>
      </c>
    </row>
    <row r="54" ht="18.95" customHeight="1" spans="1:4">
      <c r="A54" s="711" t="s">
        <v>57</v>
      </c>
      <c r="B54" s="701">
        <v>21469</v>
      </c>
      <c r="C54" s="701">
        <v>21420</v>
      </c>
      <c r="D54" s="698">
        <f t="shared" si="0"/>
        <v>0.998</v>
      </c>
    </row>
    <row r="55" ht="18.95" customHeight="1" spans="1:4">
      <c r="A55" s="711" t="s">
        <v>58</v>
      </c>
      <c r="B55" s="701">
        <v>19577</v>
      </c>
      <c r="C55" s="701">
        <v>17883</v>
      </c>
      <c r="D55" s="698">
        <f t="shared" si="0"/>
        <v>0.913</v>
      </c>
    </row>
    <row r="56" ht="18.95" customHeight="1" spans="1:4">
      <c r="A56" s="711" t="s">
        <v>59</v>
      </c>
      <c r="B56" s="701">
        <v>2097</v>
      </c>
      <c r="C56" s="701">
        <v>30</v>
      </c>
      <c r="D56" s="698">
        <f t="shared" si="0"/>
        <v>0.014</v>
      </c>
    </row>
    <row r="57" ht="18.95" customHeight="1" spans="1:4">
      <c r="A57" s="711" t="s">
        <v>60</v>
      </c>
      <c r="B57" s="701">
        <v>14371</v>
      </c>
      <c r="C57" s="701">
        <v>8776</v>
      </c>
      <c r="D57" s="698">
        <f t="shared" si="0"/>
        <v>0.611</v>
      </c>
    </row>
    <row r="58" ht="18.95" customHeight="1" spans="1:4">
      <c r="A58" s="711" t="s">
        <v>61</v>
      </c>
      <c r="B58" s="701">
        <v>6363</v>
      </c>
      <c r="C58" s="701"/>
      <c r="D58" s="698" t="str">
        <f t="shared" si="0"/>
        <v/>
      </c>
    </row>
    <row r="59" ht="18.95" customHeight="1" spans="1:4">
      <c r="A59" s="711" t="s">
        <v>62</v>
      </c>
      <c r="B59" s="701">
        <v>24985</v>
      </c>
      <c r="C59" s="701"/>
      <c r="D59" s="698" t="str">
        <f t="shared" si="0"/>
        <v/>
      </c>
    </row>
    <row r="60" ht="18.95" customHeight="1" spans="1:4">
      <c r="A60" s="711" t="s">
        <v>63</v>
      </c>
      <c r="B60" s="701">
        <v>100</v>
      </c>
      <c r="C60" s="701"/>
      <c r="D60" s="698"/>
    </row>
    <row r="61" ht="18.95" customHeight="1" spans="1:4">
      <c r="A61" s="711" t="s">
        <v>64</v>
      </c>
      <c r="B61" s="701">
        <v>305</v>
      </c>
      <c r="C61" s="701"/>
      <c r="D61" s="698" t="str">
        <f t="shared" ref="D61:D89" si="1">IF(AND(B61&lt;&gt;0,C61&lt;&gt;0),C61/B61,"")</f>
        <v/>
      </c>
    </row>
    <row r="62" ht="18.95" customHeight="1" spans="1:4">
      <c r="A62" s="710" t="s">
        <v>65</v>
      </c>
      <c r="B62" s="702">
        <v>162</v>
      </c>
      <c r="C62" s="702">
        <v>162</v>
      </c>
      <c r="D62" s="698">
        <f t="shared" si="1"/>
        <v>1</v>
      </c>
    </row>
    <row r="63" ht="18.95" customHeight="1" spans="1:4">
      <c r="A63" s="712" t="s">
        <v>66</v>
      </c>
      <c r="B63" s="697">
        <f>SUM(B64:B82)</f>
        <v>82586</v>
      </c>
      <c r="C63" s="697">
        <f>SUM(C64:C82)</f>
        <v>98807</v>
      </c>
      <c r="D63" s="698">
        <f t="shared" si="1"/>
        <v>1.196</v>
      </c>
    </row>
    <row r="64" ht="18.95" customHeight="1" spans="1:4">
      <c r="A64" s="710" t="s">
        <v>67</v>
      </c>
      <c r="B64" s="713">
        <v>978</v>
      </c>
      <c r="C64" s="707">
        <v>343</v>
      </c>
      <c r="D64" s="698">
        <f t="shared" si="1"/>
        <v>0.351</v>
      </c>
    </row>
    <row r="65" ht="18.95" customHeight="1" spans="1:4">
      <c r="A65" s="710" t="s">
        <v>68</v>
      </c>
      <c r="B65" s="713">
        <v>26</v>
      </c>
      <c r="C65" s="707">
        <v>0</v>
      </c>
      <c r="D65" s="698" t="str">
        <f t="shared" si="1"/>
        <v/>
      </c>
    </row>
    <row r="66" ht="18.95" customHeight="1" spans="1:4">
      <c r="A66" s="710" t="s">
        <v>69</v>
      </c>
      <c r="B66" s="713">
        <v>135</v>
      </c>
      <c r="C66" s="707">
        <v>321</v>
      </c>
      <c r="D66" s="698">
        <f t="shared" si="1"/>
        <v>2.378</v>
      </c>
    </row>
    <row r="67" ht="18.95" customHeight="1" spans="1:4">
      <c r="A67" s="710" t="s">
        <v>70</v>
      </c>
      <c r="B67" s="713">
        <v>2146</v>
      </c>
      <c r="C67" s="707">
        <v>9957</v>
      </c>
      <c r="D67" s="698">
        <f t="shared" si="1"/>
        <v>4.64</v>
      </c>
    </row>
    <row r="68" ht="18.95" customHeight="1" spans="1:4">
      <c r="A68" s="710" t="s">
        <v>71</v>
      </c>
      <c r="B68" s="713">
        <v>396</v>
      </c>
      <c r="C68" s="707">
        <v>0</v>
      </c>
      <c r="D68" s="698" t="str">
        <f t="shared" si="1"/>
        <v/>
      </c>
    </row>
    <row r="69" ht="18.95" customHeight="1" spans="1:4">
      <c r="A69" s="710" t="s">
        <v>72</v>
      </c>
      <c r="B69" s="713">
        <v>706</v>
      </c>
      <c r="C69" s="707">
        <v>1757</v>
      </c>
      <c r="D69" s="698">
        <f t="shared" si="1"/>
        <v>2.489</v>
      </c>
    </row>
    <row r="70" ht="18.95" customHeight="1" spans="1:4">
      <c r="A70" s="710" t="s">
        <v>73</v>
      </c>
      <c r="B70" s="713">
        <v>1276</v>
      </c>
      <c r="C70" s="707">
        <v>8959</v>
      </c>
      <c r="D70" s="698">
        <f t="shared" si="1"/>
        <v>7.021</v>
      </c>
    </row>
    <row r="71" ht="18.95" customHeight="1" spans="1:4">
      <c r="A71" s="710" t="s">
        <v>74</v>
      </c>
      <c r="B71" s="713">
        <v>1485</v>
      </c>
      <c r="C71" s="707">
        <v>212</v>
      </c>
      <c r="D71" s="698">
        <f t="shared" si="1"/>
        <v>0.143</v>
      </c>
    </row>
    <row r="72" ht="18.95" customHeight="1" spans="1:4">
      <c r="A72" s="710" t="s">
        <v>75</v>
      </c>
      <c r="B72" s="713">
        <v>381</v>
      </c>
      <c r="C72" s="707">
        <v>2545</v>
      </c>
      <c r="D72" s="698">
        <f t="shared" si="1"/>
        <v>6.68</v>
      </c>
    </row>
    <row r="73" ht="18.95" customHeight="1" spans="1:4">
      <c r="A73" s="710" t="s">
        <v>76</v>
      </c>
      <c r="B73" s="713">
        <v>620</v>
      </c>
      <c r="C73" s="707">
        <v>78</v>
      </c>
      <c r="D73" s="698">
        <f t="shared" si="1"/>
        <v>0.126</v>
      </c>
    </row>
    <row r="74" ht="18.95" customHeight="1" spans="1:4">
      <c r="A74" s="710" t="s">
        <v>77</v>
      </c>
      <c r="B74" s="713">
        <v>63727</v>
      </c>
      <c r="C74" s="707">
        <v>30259</v>
      </c>
      <c r="D74" s="698">
        <f t="shared" si="1"/>
        <v>0.475</v>
      </c>
    </row>
    <row r="75" ht="18.95" customHeight="1" spans="1:4">
      <c r="A75" s="710" t="s">
        <v>78</v>
      </c>
      <c r="B75" s="713">
        <v>2518</v>
      </c>
      <c r="C75" s="707">
        <v>11629</v>
      </c>
      <c r="D75" s="698">
        <f t="shared" si="1"/>
        <v>4.618</v>
      </c>
    </row>
    <row r="76" ht="18.95" customHeight="1" spans="1:4">
      <c r="A76" s="710" t="s">
        <v>79</v>
      </c>
      <c r="B76" s="713">
        <v>258</v>
      </c>
      <c r="C76" s="707">
        <v>670</v>
      </c>
      <c r="D76" s="698">
        <f t="shared" si="1"/>
        <v>2.597</v>
      </c>
    </row>
    <row r="77" ht="18.95" customHeight="1" spans="1:4">
      <c r="A77" s="710" t="s">
        <v>80</v>
      </c>
      <c r="B77" s="713">
        <v>539</v>
      </c>
      <c r="C77" s="707">
        <v>340</v>
      </c>
      <c r="D77" s="698">
        <f t="shared" si="1"/>
        <v>0.631</v>
      </c>
    </row>
    <row r="78" ht="18.95" customHeight="1" spans="1:4">
      <c r="A78" s="710" t="s">
        <v>760</v>
      </c>
      <c r="B78" s="713">
        <v>415</v>
      </c>
      <c r="C78" s="707">
        <v>25964</v>
      </c>
      <c r="D78" s="698">
        <f t="shared" si="1"/>
        <v>62.564</v>
      </c>
    </row>
    <row r="79" ht="18.95" customHeight="1" spans="1:4">
      <c r="A79" s="710" t="s">
        <v>82</v>
      </c>
      <c r="B79" s="713">
        <v>2289</v>
      </c>
      <c r="C79" s="707">
        <v>2736</v>
      </c>
      <c r="D79" s="698">
        <f t="shared" si="1"/>
        <v>1.195</v>
      </c>
    </row>
    <row r="80" ht="18.95" customHeight="1" spans="1:4">
      <c r="A80" s="710" t="s">
        <v>83</v>
      </c>
      <c r="B80" s="713"/>
      <c r="C80" s="707">
        <v>100</v>
      </c>
      <c r="D80" s="698" t="str">
        <f t="shared" si="1"/>
        <v/>
      </c>
    </row>
    <row r="81" ht="18.95" customHeight="1" spans="1:4">
      <c r="A81" s="710" t="s">
        <v>761</v>
      </c>
      <c r="B81" s="713">
        <v>2426</v>
      </c>
      <c r="C81" s="707">
        <v>2937</v>
      </c>
      <c r="D81" s="698">
        <f t="shared" si="1"/>
        <v>1.211</v>
      </c>
    </row>
    <row r="82" ht="18.95" customHeight="1" spans="1:4">
      <c r="A82" s="710" t="s">
        <v>762</v>
      </c>
      <c r="B82" s="713">
        <v>2265</v>
      </c>
      <c r="C82" s="707"/>
      <c r="D82" s="698" t="str">
        <f t="shared" si="1"/>
        <v/>
      </c>
    </row>
    <row r="83" ht="18.95" customHeight="1" spans="1:4">
      <c r="A83" s="704" t="s">
        <v>86</v>
      </c>
      <c r="B83" s="697">
        <f>SUM(B84:B85)</f>
        <v>3070</v>
      </c>
      <c r="C83" s="697">
        <f>SUM(C84:C85)</f>
        <v>4004</v>
      </c>
      <c r="D83" s="698">
        <f t="shared" si="1"/>
        <v>1.304</v>
      </c>
    </row>
    <row r="84" ht="18.95" customHeight="1" spans="1:4">
      <c r="A84" s="706" t="s">
        <v>87</v>
      </c>
      <c r="B84" s="714">
        <v>3070</v>
      </c>
      <c r="C84" s="714">
        <v>4004</v>
      </c>
      <c r="D84" s="698">
        <f t="shared" si="1"/>
        <v>1.304</v>
      </c>
    </row>
    <row r="85" ht="18.95" customHeight="1" spans="1:4">
      <c r="A85" s="706" t="s">
        <v>88</v>
      </c>
      <c r="B85" s="714"/>
      <c r="C85" s="714"/>
      <c r="D85" s="698" t="str">
        <f t="shared" si="1"/>
        <v/>
      </c>
    </row>
    <row r="86" ht="18.95" customHeight="1" spans="1:4">
      <c r="A86" s="704" t="s">
        <v>89</v>
      </c>
      <c r="B86" s="715">
        <v>370</v>
      </c>
      <c r="C86" s="715"/>
      <c r="D86" s="698" t="str">
        <f t="shared" si="1"/>
        <v/>
      </c>
    </row>
    <row r="87" ht="18.95" customHeight="1" spans="1:4">
      <c r="A87" s="704" t="s">
        <v>92</v>
      </c>
      <c r="B87" s="715">
        <f>SUM(B88)</f>
        <v>5140</v>
      </c>
      <c r="C87" s="716">
        <f>SUM(C88)</f>
        <v>0</v>
      </c>
      <c r="D87" s="698" t="str">
        <f t="shared" si="1"/>
        <v/>
      </c>
    </row>
    <row r="88" ht="18.95" customHeight="1" spans="1:4">
      <c r="A88" s="706" t="s">
        <v>763</v>
      </c>
      <c r="B88" s="717">
        <v>5140</v>
      </c>
      <c r="C88" s="717"/>
      <c r="D88" s="698" t="str">
        <f t="shared" si="1"/>
        <v/>
      </c>
    </row>
    <row r="89" ht="18.95" customHeight="1" spans="1:4">
      <c r="A89" s="718" t="s">
        <v>94</v>
      </c>
      <c r="B89" s="697">
        <f>SUM(B29,B30,B83,B86,B87)</f>
        <v>349081</v>
      </c>
      <c r="C89" s="697">
        <f>SUM(C29,C30,C83,C86,C87)</f>
        <v>310483</v>
      </c>
      <c r="D89" s="698">
        <f t="shared" si="1"/>
        <v>0.889</v>
      </c>
    </row>
    <row r="90" ht="18.95" customHeight="1" spans="2:3">
      <c r="B90" s="3"/>
      <c r="C90" s="3"/>
    </row>
    <row r="91" ht="18.95" customHeight="1" spans="2:3">
      <c r="B91" s="3"/>
      <c r="C91" s="3"/>
    </row>
    <row r="92" ht="18.95" customHeight="1" spans="2:3">
      <c r="B92" s="3"/>
      <c r="C92" s="3"/>
    </row>
    <row r="93" ht="18.95" customHeight="1" spans="2:3">
      <c r="B93" s="3"/>
      <c r="C93" s="3"/>
    </row>
    <row r="94" ht="18.95" customHeight="1" spans="2:3">
      <c r="B94" s="3"/>
      <c r="C94" s="3"/>
    </row>
    <row r="95" ht="18.95" customHeight="1" spans="2:3">
      <c r="B95" s="3"/>
      <c r="C95" s="3"/>
    </row>
    <row r="96" ht="18.95" customHeight="1" spans="2:3">
      <c r="B96" s="3"/>
      <c r="C96" s="3"/>
    </row>
    <row r="97" s="3" customFormat="1" ht="18.95" customHeight="1"/>
    <row r="98" s="3" customFormat="1" ht="18.75" customHeight="1"/>
    <row r="99" s="3" customFormat="1" ht="18.95" customHeight="1"/>
    <row r="100" s="3" customFormat="1" ht="18.95" customHeight="1"/>
    <row r="101" s="3" customFormat="1" ht="18.75" customHeight="1"/>
    <row r="102" s="3" customFormat="1"/>
  </sheetData>
  <mergeCells count="6">
    <mergeCell ref="A2:D2"/>
    <mergeCell ref="C3:D3"/>
    <mergeCell ref="A4:A5"/>
    <mergeCell ref="B4:B5"/>
    <mergeCell ref="C4:C5"/>
    <mergeCell ref="D4:D5"/>
  </mergeCells>
  <dataValidations count="2">
    <dataValidation type="textLength" operator="lessThanOrEqual" allowBlank="1" showInputMessage="1" showErrorMessage="1" errorTitle="提示" error="此处最多只能输入 [20] 个字符。" sqref="B4:D4">
      <formula1>20</formula1>
    </dataValidation>
    <dataValidation type="custom" allowBlank="1" showInputMessage="1" showErrorMessage="1" errorTitle="提示" error="对不起，此处只能输入数字。" sqref="B6 C6 B7 C7 B8 C8 B9 C9 B10 C10 B11 C11 B12 C12 B13 C13 B14 C14 B15 C15 B16 C16 B17 C17 B18 C18 B19 C19 B20 C20 B21 C21 B22 C22 B23 C23 B24 C24 B25 C25 B26 C26 B27 C27 B28 C28 B29 C29 B30 C30 B31 C31 B32 C32 B33 C33 B34 C34 B35 C35 B36 C36 B37 C37 B38 C38 B39 C39 B40 C40 B41 C41 B42 C42 B43 C43 B44 C44 B45 C45 B46 C46 B47 C47 B48 C48 B49 C49 B50 C50 B56 C56 B60 C60 B61 C61 B62 C62 B63 C63 C64 C65 C66 C67 C68 C69 C70 C71 C72 C73 C74 C75 C76 C77 C78 C79 C80 B83 C83 B84 C84 B85 C85 B86 C86 B87 C87 B88 C88 B89 C89 B51:B55 B57:B59 C51:C55 C57:C59 C81:C82">
      <formula1>OR(B6="",ISNUMBER(B6))</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&amp;P+26 页，共 &amp;N+49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532"/>
  <sheetViews>
    <sheetView showGridLines="0" showZeros="0" zoomScale="145" zoomScaleNormal="145" workbookViewId="0">
      <pane xSplit="1" ySplit="6" topLeftCell="B7" activePane="bottomRight" state="frozen"/>
      <selection/>
      <selection pane="topRight"/>
      <selection pane="bottomLeft"/>
      <selection pane="bottomRight" activeCell="F20" sqref="F20"/>
    </sheetView>
  </sheetViews>
  <sheetFormatPr defaultColWidth="9" defaultRowHeight="15" customHeight="1" outlineLevelCol="3"/>
  <cols>
    <col min="1" max="1" width="40.75" style="3" customWidth="1"/>
    <col min="2" max="2" width="17.625" style="652" customWidth="1"/>
    <col min="3" max="3" width="17.625" style="653" customWidth="1"/>
    <col min="4" max="4" width="17.625" style="3" customWidth="1"/>
    <col min="5" max="16384" width="9" style="3"/>
  </cols>
  <sheetData>
    <row r="1" customHeight="1" spans="1:4">
      <c r="A1" s="654" t="s">
        <v>766</v>
      </c>
      <c r="B1" s="655"/>
      <c r="C1" s="656"/>
      <c r="D1" s="657"/>
    </row>
    <row r="2" s="1" customFormat="1" ht="24.95" customHeight="1" spans="1:4">
      <c r="A2" s="658" t="s">
        <v>767</v>
      </c>
      <c r="B2" s="685"/>
      <c r="C2" s="686"/>
      <c r="D2" s="685"/>
    </row>
    <row r="3" ht="27" customHeight="1" spans="1:4">
      <c r="A3" s="659" t="str">
        <f>""</f>
        <v/>
      </c>
      <c r="B3" s="655"/>
      <c r="C3" s="656"/>
      <c r="D3" s="657" t="s">
        <v>2</v>
      </c>
    </row>
    <row r="4" customHeight="1" spans="1:4">
      <c r="A4" s="660" t="s">
        <v>3</v>
      </c>
      <c r="B4" s="661" t="s">
        <v>6</v>
      </c>
      <c r="C4" s="662" t="s">
        <v>758</v>
      </c>
      <c r="D4" s="556" t="s">
        <v>759</v>
      </c>
    </row>
    <row r="5" customHeight="1" spans="1:4">
      <c r="A5" s="663"/>
      <c r="B5" s="664"/>
      <c r="C5" s="665"/>
      <c r="D5" s="556"/>
    </row>
    <row r="6" s="2" customFormat="1" ht="17.65" customHeight="1" spans="1:4">
      <c r="A6" s="530" t="s">
        <v>768</v>
      </c>
      <c r="B6" s="666">
        <f>SUM(B7+B13+B19+B25+B32+B37+B43+B46+B49+B53+B58+B64+B69+B73+B77+B81+B86+B92+B89+B97+B105)</f>
        <v>24040</v>
      </c>
      <c r="C6" s="666">
        <f>SUM(C7+C13+C19+C25+C32+C37+C43+C46+C49+C53+C58+C64+C69+C73+C77+C81+C86+C92+C89+C97+C105)</f>
        <v>20577</v>
      </c>
      <c r="D6" s="667">
        <f t="shared" ref="D6:D9" si="0">SUM(C6)/B6</f>
        <v>0.856</v>
      </c>
    </row>
    <row r="7" s="2" customFormat="1" ht="17.65" customHeight="1" spans="1:4">
      <c r="A7" s="530" t="s">
        <v>98</v>
      </c>
      <c r="B7" s="666">
        <f>SUM(B8:B12)</f>
        <v>1006</v>
      </c>
      <c r="C7" s="666">
        <v>853</v>
      </c>
      <c r="D7" s="667">
        <f t="shared" si="0"/>
        <v>0.848</v>
      </c>
    </row>
    <row r="8" ht="17.65" customHeight="1" spans="1:4">
      <c r="A8" s="527" t="s">
        <v>99</v>
      </c>
      <c r="B8" s="666">
        <v>746</v>
      </c>
      <c r="C8" s="668">
        <v>687</v>
      </c>
      <c r="D8" s="667">
        <f t="shared" si="0"/>
        <v>0.921</v>
      </c>
    </row>
    <row r="9" ht="17.65" customHeight="1" spans="1:4">
      <c r="A9" s="527" t="s">
        <v>100</v>
      </c>
      <c r="B9" s="666">
        <v>89</v>
      </c>
      <c r="C9" s="668">
        <v>2</v>
      </c>
      <c r="D9" s="667">
        <f t="shared" si="0"/>
        <v>0.022</v>
      </c>
    </row>
    <row r="10" ht="17.65" customHeight="1" spans="1:4">
      <c r="A10" s="527" t="s">
        <v>102</v>
      </c>
      <c r="B10" s="666">
        <v>0</v>
      </c>
      <c r="C10" s="668">
        <v>3</v>
      </c>
      <c r="D10" s="667" t="str">
        <f t="shared" ref="D10:D28" si="1">IF(AND(B10&lt;&gt;0,C10&lt;&gt;0),C10/B10,"")</f>
        <v/>
      </c>
    </row>
    <row r="11" ht="17.65" customHeight="1" spans="1:4">
      <c r="A11" s="527" t="s">
        <v>101</v>
      </c>
      <c r="B11" s="666">
        <v>70</v>
      </c>
      <c r="C11" s="669">
        <v>63</v>
      </c>
      <c r="D11" s="667">
        <f t="shared" si="1"/>
        <v>0.9</v>
      </c>
    </row>
    <row r="12" ht="17.65" customHeight="1" spans="1:4">
      <c r="A12" s="527" t="s">
        <v>103</v>
      </c>
      <c r="B12" s="666">
        <v>101</v>
      </c>
      <c r="C12" s="668">
        <v>99</v>
      </c>
      <c r="D12" s="667">
        <f t="shared" si="1"/>
        <v>0.98</v>
      </c>
    </row>
    <row r="13" ht="17.65" customHeight="1" spans="1:4">
      <c r="A13" s="530" t="s">
        <v>104</v>
      </c>
      <c r="B13" s="666">
        <f>SUM(B14:B18)</f>
        <v>648</v>
      </c>
      <c r="C13" s="666">
        <f>SUM(C14:C18)</f>
        <v>578</v>
      </c>
      <c r="D13" s="667">
        <f t="shared" si="1"/>
        <v>0.892</v>
      </c>
    </row>
    <row r="14" s="2" customFormat="1" ht="17.65" customHeight="1" spans="1:4">
      <c r="A14" s="527" t="s">
        <v>99</v>
      </c>
      <c r="B14" s="666">
        <v>523</v>
      </c>
      <c r="C14" s="668">
        <v>483</v>
      </c>
      <c r="D14" s="667">
        <f t="shared" si="1"/>
        <v>0.924</v>
      </c>
    </row>
    <row r="15" ht="17.65" customHeight="1" spans="1:4">
      <c r="A15" s="527" t="s">
        <v>100</v>
      </c>
      <c r="B15" s="666">
        <v>15</v>
      </c>
      <c r="C15" s="669">
        <v>10</v>
      </c>
      <c r="D15" s="667">
        <f t="shared" si="1"/>
        <v>0.667</v>
      </c>
    </row>
    <row r="16" ht="17.65" customHeight="1" spans="1:4">
      <c r="A16" s="527" t="s">
        <v>105</v>
      </c>
      <c r="B16" s="666">
        <v>49</v>
      </c>
      <c r="C16" s="668">
        <v>49</v>
      </c>
      <c r="D16" s="667">
        <f t="shared" si="1"/>
        <v>1</v>
      </c>
    </row>
    <row r="17" ht="17.65" customHeight="1" spans="1:4">
      <c r="A17" s="527" t="s">
        <v>106</v>
      </c>
      <c r="B17" s="666">
        <v>36</v>
      </c>
      <c r="C17" s="668">
        <v>36</v>
      </c>
      <c r="D17" s="667">
        <f t="shared" si="1"/>
        <v>1</v>
      </c>
    </row>
    <row r="18" ht="17.65" customHeight="1" spans="1:4">
      <c r="A18" s="527" t="s">
        <v>107</v>
      </c>
      <c r="B18" s="666">
        <v>25</v>
      </c>
      <c r="C18" s="668"/>
      <c r="D18" s="667" t="str">
        <f t="shared" si="1"/>
        <v/>
      </c>
    </row>
    <row r="19" ht="17.65" customHeight="1" spans="1:4">
      <c r="A19" s="530" t="s">
        <v>108</v>
      </c>
      <c r="B19" s="666">
        <f>SUM(B20:B24)</f>
        <v>8737</v>
      </c>
      <c r="C19" s="666">
        <f>SUM(C20:C24)</f>
        <v>7570</v>
      </c>
      <c r="D19" s="667">
        <f t="shared" si="1"/>
        <v>0.866</v>
      </c>
    </row>
    <row r="20" s="2" customFormat="1" ht="17.65" customHeight="1" spans="1:4">
      <c r="A20" s="527" t="s">
        <v>99</v>
      </c>
      <c r="B20" s="670">
        <v>7164</v>
      </c>
      <c r="C20" s="668">
        <v>6628</v>
      </c>
      <c r="D20" s="667">
        <f t="shared" si="1"/>
        <v>0.925</v>
      </c>
    </row>
    <row r="21" ht="17.65" customHeight="1" spans="1:4">
      <c r="A21" s="527" t="s">
        <v>100</v>
      </c>
      <c r="B21" s="670">
        <v>756</v>
      </c>
      <c r="C21" s="668">
        <v>423</v>
      </c>
      <c r="D21" s="667">
        <f t="shared" si="1"/>
        <v>0.56</v>
      </c>
    </row>
    <row r="22" ht="17.65" customHeight="1" spans="1:4">
      <c r="A22" s="527" t="s">
        <v>110</v>
      </c>
      <c r="B22" s="670">
        <v>700</v>
      </c>
      <c r="C22" s="668"/>
      <c r="D22" s="667" t="str">
        <f t="shared" si="1"/>
        <v/>
      </c>
    </row>
    <row r="23" ht="17.65" customHeight="1" spans="1:4">
      <c r="A23" s="527" t="s">
        <v>109</v>
      </c>
      <c r="B23" s="670">
        <v>30</v>
      </c>
      <c r="C23" s="668">
        <v>393</v>
      </c>
      <c r="D23" s="667">
        <f t="shared" si="1"/>
        <v>13.1</v>
      </c>
    </row>
    <row r="24" ht="17.65" customHeight="1" spans="1:4">
      <c r="A24" s="527" t="s">
        <v>769</v>
      </c>
      <c r="B24" s="670">
        <v>87</v>
      </c>
      <c r="C24" s="669">
        <v>126</v>
      </c>
      <c r="D24" s="667">
        <f t="shared" si="1"/>
        <v>1.448</v>
      </c>
    </row>
    <row r="25" s="2" customFormat="1" ht="17.65" customHeight="1" spans="1:4">
      <c r="A25" s="530" t="s">
        <v>112</v>
      </c>
      <c r="B25" s="666">
        <f>SUM(B26:B31)</f>
        <v>1295</v>
      </c>
      <c r="C25" s="666">
        <f>SUM(C26:C31)</f>
        <v>1240</v>
      </c>
      <c r="D25" s="667">
        <f t="shared" si="1"/>
        <v>0.958</v>
      </c>
    </row>
    <row r="26" ht="17.65" customHeight="1" spans="1:4">
      <c r="A26" s="527" t="s">
        <v>99</v>
      </c>
      <c r="B26" s="666">
        <v>1011</v>
      </c>
      <c r="C26" s="669">
        <v>888</v>
      </c>
      <c r="D26" s="667">
        <f t="shared" si="1"/>
        <v>0.878</v>
      </c>
    </row>
    <row r="27" ht="17.65" customHeight="1" spans="1:4">
      <c r="A27" s="527" t="s">
        <v>100</v>
      </c>
      <c r="B27" s="666">
        <v>87</v>
      </c>
      <c r="C27" s="668">
        <v>25</v>
      </c>
      <c r="D27" s="667">
        <f t="shared" si="1"/>
        <v>0.287</v>
      </c>
    </row>
    <row r="28" ht="17.65" customHeight="1" spans="1:4">
      <c r="A28" s="527" t="s">
        <v>770</v>
      </c>
      <c r="B28" s="666"/>
      <c r="C28" s="668">
        <v>2</v>
      </c>
      <c r="D28" s="667" t="str">
        <f t="shared" si="1"/>
        <v/>
      </c>
    </row>
    <row r="29" ht="17.65" customHeight="1" spans="1:4">
      <c r="A29" s="527" t="s">
        <v>771</v>
      </c>
      <c r="B29" s="666"/>
      <c r="C29" s="668">
        <v>100</v>
      </c>
      <c r="D29" s="667"/>
    </row>
    <row r="30" ht="17.65" customHeight="1" spans="1:4">
      <c r="A30" s="527" t="s">
        <v>113</v>
      </c>
      <c r="B30" s="666">
        <v>13</v>
      </c>
      <c r="C30" s="668"/>
      <c r="D30" s="667" t="str">
        <f t="shared" ref="D30:D74" si="2">IF(AND(B30&lt;&gt;0,C30&lt;&gt;0),C30/B30,"")</f>
        <v/>
      </c>
    </row>
    <row r="31" ht="17.65" customHeight="1" spans="1:4">
      <c r="A31" s="527" t="s">
        <v>109</v>
      </c>
      <c r="B31" s="666">
        <v>184</v>
      </c>
      <c r="C31" s="668">
        <v>225</v>
      </c>
      <c r="D31" s="667">
        <f t="shared" si="2"/>
        <v>1.223</v>
      </c>
    </row>
    <row r="32" s="2" customFormat="1" ht="17.65" customHeight="1" spans="1:4">
      <c r="A32" s="530" t="s">
        <v>114</v>
      </c>
      <c r="B32" s="666">
        <f>SUM(B33:B36)</f>
        <v>363</v>
      </c>
      <c r="C32" s="666">
        <f>SUM(C33:C36)</f>
        <v>668</v>
      </c>
      <c r="D32" s="667">
        <f t="shared" si="2"/>
        <v>1.84</v>
      </c>
    </row>
    <row r="33" ht="17.65" customHeight="1" spans="1:4">
      <c r="A33" s="527" t="s">
        <v>99</v>
      </c>
      <c r="B33" s="666">
        <v>242</v>
      </c>
      <c r="C33" s="668">
        <v>221</v>
      </c>
      <c r="D33" s="667">
        <f t="shared" si="2"/>
        <v>0.913</v>
      </c>
    </row>
    <row r="34" ht="17.65" customHeight="1" spans="1:4">
      <c r="A34" s="527" t="s">
        <v>100</v>
      </c>
      <c r="B34" s="666">
        <v>79</v>
      </c>
      <c r="C34" s="668">
        <v>72</v>
      </c>
      <c r="D34" s="667">
        <f t="shared" si="2"/>
        <v>0.911</v>
      </c>
    </row>
    <row r="35" ht="17.65" customHeight="1" spans="1:4">
      <c r="A35" s="527" t="s">
        <v>115</v>
      </c>
      <c r="B35" s="666">
        <v>26</v>
      </c>
      <c r="C35" s="668">
        <v>31</v>
      </c>
      <c r="D35" s="667">
        <f t="shared" si="2"/>
        <v>1.192</v>
      </c>
    </row>
    <row r="36" ht="17.65" customHeight="1" spans="1:4">
      <c r="A36" s="527" t="s">
        <v>116</v>
      </c>
      <c r="B36" s="666">
        <v>16</v>
      </c>
      <c r="C36" s="668">
        <v>344</v>
      </c>
      <c r="D36" s="667">
        <f t="shared" si="2"/>
        <v>21.5</v>
      </c>
    </row>
    <row r="37" s="2" customFormat="1" ht="17.65" customHeight="1" spans="1:4">
      <c r="A37" s="530" t="s">
        <v>117</v>
      </c>
      <c r="B37" s="666">
        <f>SUM(B38:B42)</f>
        <v>1761</v>
      </c>
      <c r="C37" s="666">
        <f>SUM(C38:C42)</f>
        <v>1569</v>
      </c>
      <c r="D37" s="667">
        <f t="shared" si="2"/>
        <v>0.891</v>
      </c>
    </row>
    <row r="38" ht="17.65" customHeight="1" spans="1:4">
      <c r="A38" s="527" t="s">
        <v>99</v>
      </c>
      <c r="B38" s="666">
        <v>1561</v>
      </c>
      <c r="C38" s="669">
        <v>1412</v>
      </c>
      <c r="D38" s="667">
        <f t="shared" si="2"/>
        <v>0.905</v>
      </c>
    </row>
    <row r="39" ht="17.65" customHeight="1" spans="1:4">
      <c r="A39" s="527" t="s">
        <v>100</v>
      </c>
      <c r="B39" s="666">
        <v>163</v>
      </c>
      <c r="C39" s="668">
        <v>147</v>
      </c>
      <c r="D39" s="667">
        <f t="shared" si="2"/>
        <v>0.902</v>
      </c>
    </row>
    <row r="40" ht="17.65" customHeight="1" spans="1:4">
      <c r="A40" s="527" t="s">
        <v>118</v>
      </c>
      <c r="B40" s="666">
        <v>2</v>
      </c>
      <c r="C40" s="668"/>
      <c r="D40" s="667" t="str">
        <f t="shared" si="2"/>
        <v/>
      </c>
    </row>
    <row r="41" ht="17.65" customHeight="1" spans="1:4">
      <c r="A41" s="527" t="s">
        <v>772</v>
      </c>
      <c r="B41" s="666">
        <v>10</v>
      </c>
      <c r="C41" s="668">
        <v>10</v>
      </c>
      <c r="D41" s="667">
        <f t="shared" si="2"/>
        <v>1</v>
      </c>
    </row>
    <row r="42" ht="17.65" customHeight="1" spans="1:4">
      <c r="A42" s="527" t="s">
        <v>120</v>
      </c>
      <c r="B42" s="666">
        <v>25</v>
      </c>
      <c r="C42" s="668"/>
      <c r="D42" s="667" t="str">
        <f t="shared" si="2"/>
        <v/>
      </c>
    </row>
    <row r="43" ht="17.65" customHeight="1" spans="1:4">
      <c r="A43" s="530" t="s">
        <v>121</v>
      </c>
      <c r="B43" s="666">
        <f>SUM(B44:B45)</f>
        <v>579</v>
      </c>
      <c r="C43" s="666">
        <f>SUM(C44:C45)</f>
        <v>40</v>
      </c>
      <c r="D43" s="667">
        <f t="shared" si="2"/>
        <v>0.069</v>
      </c>
    </row>
    <row r="44" ht="17.65" customHeight="1" spans="1:4">
      <c r="A44" s="527" t="s">
        <v>100</v>
      </c>
      <c r="B44" s="666">
        <v>579</v>
      </c>
      <c r="C44" s="668"/>
      <c r="D44" s="667" t="str">
        <f t="shared" si="2"/>
        <v/>
      </c>
    </row>
    <row r="45" ht="17.65" customHeight="1" spans="1:4">
      <c r="A45" s="527" t="s">
        <v>773</v>
      </c>
      <c r="B45" s="666"/>
      <c r="C45" s="668">
        <v>40</v>
      </c>
      <c r="D45" s="667" t="str">
        <f t="shared" si="2"/>
        <v/>
      </c>
    </row>
    <row r="46" ht="17.65" customHeight="1" spans="1:4">
      <c r="A46" s="671" t="s">
        <v>774</v>
      </c>
      <c r="B46" s="666">
        <f>SUM(B47:B48)</f>
        <v>24</v>
      </c>
      <c r="C46" s="666">
        <f>SUM(C47:C48)</f>
        <v>68</v>
      </c>
      <c r="D46" s="667">
        <f t="shared" si="2"/>
        <v>2.833</v>
      </c>
    </row>
    <row r="47" ht="17.65" customHeight="1" spans="1:4">
      <c r="A47" s="527" t="s">
        <v>149</v>
      </c>
      <c r="B47" s="666">
        <v>24</v>
      </c>
      <c r="C47" s="668"/>
      <c r="D47" s="667" t="str">
        <f t="shared" si="2"/>
        <v/>
      </c>
    </row>
    <row r="48" ht="17.65" customHeight="1" spans="1:4">
      <c r="A48" s="527" t="s">
        <v>150</v>
      </c>
      <c r="B48" s="666"/>
      <c r="C48" s="668">
        <v>68</v>
      </c>
      <c r="D48" s="667" t="str">
        <f t="shared" si="2"/>
        <v/>
      </c>
    </row>
    <row r="49" ht="17.65" customHeight="1" spans="1:4">
      <c r="A49" s="530" t="s">
        <v>123</v>
      </c>
      <c r="B49" s="666">
        <f>SUM(B50:B52)</f>
        <v>798</v>
      </c>
      <c r="C49" s="666">
        <f>SUM(C50:C52)</f>
        <v>670</v>
      </c>
      <c r="D49" s="667">
        <f t="shared" si="2"/>
        <v>0.84</v>
      </c>
    </row>
    <row r="50" s="2" customFormat="1" ht="17.65" customHeight="1" spans="1:4">
      <c r="A50" s="527" t="s">
        <v>99</v>
      </c>
      <c r="B50" s="666">
        <v>723</v>
      </c>
      <c r="C50" s="669">
        <v>635</v>
      </c>
      <c r="D50" s="667">
        <f t="shared" si="2"/>
        <v>0.878</v>
      </c>
    </row>
    <row r="51" s="2" customFormat="1" ht="17.65" customHeight="1" spans="1:4">
      <c r="A51" s="527" t="s">
        <v>100</v>
      </c>
      <c r="B51" s="666">
        <v>53</v>
      </c>
      <c r="C51" s="669">
        <v>35</v>
      </c>
      <c r="D51" s="667">
        <f t="shared" si="2"/>
        <v>0.66</v>
      </c>
    </row>
    <row r="52" ht="17.65" customHeight="1" spans="1:4">
      <c r="A52" s="527" t="s">
        <v>124</v>
      </c>
      <c r="B52" s="666">
        <v>22</v>
      </c>
      <c r="C52" s="668"/>
      <c r="D52" s="667" t="str">
        <f t="shared" si="2"/>
        <v/>
      </c>
    </row>
    <row r="53" ht="17.65" customHeight="1" spans="1:4">
      <c r="A53" s="530" t="s">
        <v>125</v>
      </c>
      <c r="B53" s="666">
        <f>SUM(B54:B57)</f>
        <v>1545</v>
      </c>
      <c r="C53" s="666">
        <f>SUM(C54:C57)</f>
        <v>1573</v>
      </c>
      <c r="D53" s="667">
        <f t="shared" si="2"/>
        <v>1.018</v>
      </c>
    </row>
    <row r="54" s="2" customFormat="1" ht="17.65" customHeight="1" spans="1:4">
      <c r="A54" s="527" t="s">
        <v>99</v>
      </c>
      <c r="B54" s="666">
        <v>1437</v>
      </c>
      <c r="C54" s="668">
        <v>1458</v>
      </c>
      <c r="D54" s="667">
        <f t="shared" si="2"/>
        <v>1.015</v>
      </c>
    </row>
    <row r="55" ht="17.65" customHeight="1" spans="1:4">
      <c r="A55" s="527" t="s">
        <v>100</v>
      </c>
      <c r="B55" s="666">
        <v>88</v>
      </c>
      <c r="C55" s="668">
        <v>85</v>
      </c>
      <c r="D55" s="667">
        <f t="shared" si="2"/>
        <v>0.966</v>
      </c>
    </row>
    <row r="56" ht="17.65" customHeight="1" spans="1:4">
      <c r="A56" s="527" t="s">
        <v>126</v>
      </c>
      <c r="B56" s="666">
        <v>10</v>
      </c>
      <c r="C56" s="668">
        <v>30</v>
      </c>
      <c r="D56" s="667">
        <f t="shared" si="2"/>
        <v>3</v>
      </c>
    </row>
    <row r="57" s="2" customFormat="1" ht="17.65" customHeight="1" spans="1:4">
      <c r="A57" s="527" t="s">
        <v>127</v>
      </c>
      <c r="B57" s="666">
        <v>10</v>
      </c>
      <c r="C57" s="668"/>
      <c r="D57" s="667" t="str">
        <f t="shared" si="2"/>
        <v/>
      </c>
    </row>
    <row r="58" ht="17.65" customHeight="1" spans="1:4">
      <c r="A58" s="530" t="s">
        <v>128</v>
      </c>
      <c r="B58" s="666">
        <f>SUM(B59:B63)</f>
        <v>406</v>
      </c>
      <c r="C58" s="666">
        <f>SUM(C59:C63)</f>
        <v>230</v>
      </c>
      <c r="D58" s="667">
        <f t="shared" si="2"/>
        <v>0.567</v>
      </c>
    </row>
    <row r="59" ht="17.65" customHeight="1" spans="1:4">
      <c r="A59" s="527" t="s">
        <v>99</v>
      </c>
      <c r="B59" s="666"/>
      <c r="C59" s="669">
        <v>0</v>
      </c>
      <c r="D59" s="667" t="str">
        <f t="shared" si="2"/>
        <v/>
      </c>
    </row>
    <row r="60" ht="17.65" customHeight="1" spans="1:4">
      <c r="A60" s="527" t="s">
        <v>100</v>
      </c>
      <c r="B60" s="666"/>
      <c r="C60" s="668"/>
      <c r="D60" s="667" t="str">
        <f t="shared" si="2"/>
        <v/>
      </c>
    </row>
    <row r="61" ht="17.65" customHeight="1" spans="1:4">
      <c r="A61" s="527" t="s">
        <v>775</v>
      </c>
      <c r="B61" s="666"/>
      <c r="C61" s="668"/>
      <c r="D61" s="667" t="str">
        <f t="shared" si="2"/>
        <v/>
      </c>
    </row>
    <row r="62" ht="17.65" customHeight="1" spans="1:4">
      <c r="A62" s="527" t="s">
        <v>109</v>
      </c>
      <c r="B62" s="666">
        <v>151</v>
      </c>
      <c r="C62" s="668">
        <v>130</v>
      </c>
      <c r="D62" s="667">
        <f t="shared" si="2"/>
        <v>0.861</v>
      </c>
    </row>
    <row r="63" s="2" customFormat="1" ht="17.65" customHeight="1" spans="1:4">
      <c r="A63" s="527" t="s">
        <v>130</v>
      </c>
      <c r="B63" s="666">
        <v>255</v>
      </c>
      <c r="C63" s="669">
        <v>100</v>
      </c>
      <c r="D63" s="667">
        <f t="shared" si="2"/>
        <v>0.392</v>
      </c>
    </row>
    <row r="64" ht="17.65" customHeight="1" spans="1:4">
      <c r="A64" s="530" t="s">
        <v>131</v>
      </c>
      <c r="B64" s="666">
        <f>SUM(B65:B68)</f>
        <v>350</v>
      </c>
      <c r="C64" s="666">
        <f>SUM(C65:C68)</f>
        <v>312</v>
      </c>
      <c r="D64" s="667">
        <f t="shared" si="2"/>
        <v>0.891</v>
      </c>
    </row>
    <row r="65" ht="17.65" customHeight="1" spans="1:4">
      <c r="A65" s="527" t="s">
        <v>99</v>
      </c>
      <c r="B65" s="666">
        <v>191</v>
      </c>
      <c r="C65" s="668">
        <v>170</v>
      </c>
      <c r="D65" s="667">
        <f t="shared" si="2"/>
        <v>0.89</v>
      </c>
    </row>
    <row r="66" ht="17.65" customHeight="1" spans="1:4">
      <c r="A66" s="527" t="s">
        <v>100</v>
      </c>
      <c r="B66" s="666">
        <v>40</v>
      </c>
      <c r="C66" s="669">
        <v>22</v>
      </c>
      <c r="D66" s="667">
        <f t="shared" si="2"/>
        <v>0.55</v>
      </c>
    </row>
    <row r="67" s="2" customFormat="1" ht="17.65" customHeight="1" spans="1:4">
      <c r="A67" s="527" t="s">
        <v>132</v>
      </c>
      <c r="B67" s="666">
        <v>119</v>
      </c>
      <c r="C67" s="668">
        <v>105</v>
      </c>
      <c r="D67" s="667">
        <f t="shared" si="2"/>
        <v>0.882</v>
      </c>
    </row>
    <row r="68" s="2" customFormat="1" ht="17.65" customHeight="1" spans="1:4">
      <c r="A68" s="527" t="s">
        <v>776</v>
      </c>
      <c r="B68" s="666"/>
      <c r="C68" s="668">
        <v>15</v>
      </c>
      <c r="D68" s="667" t="str">
        <f t="shared" si="2"/>
        <v/>
      </c>
    </row>
    <row r="69" ht="17.65" customHeight="1" spans="1:4">
      <c r="A69" s="530" t="s">
        <v>133</v>
      </c>
      <c r="B69" s="666">
        <f>SUM(B70:B72)</f>
        <v>96</v>
      </c>
      <c r="C69" s="666">
        <f>SUM(C70:C72)</f>
        <v>69</v>
      </c>
      <c r="D69" s="667">
        <f t="shared" si="2"/>
        <v>0.719</v>
      </c>
    </row>
    <row r="70" ht="17.65" customHeight="1" spans="1:4">
      <c r="A70" s="527" t="s">
        <v>99</v>
      </c>
      <c r="B70" s="666">
        <v>89</v>
      </c>
      <c r="C70" s="668">
        <v>64</v>
      </c>
      <c r="D70" s="667">
        <f t="shared" si="2"/>
        <v>0.719</v>
      </c>
    </row>
    <row r="71" ht="17.65" customHeight="1" spans="1:4">
      <c r="A71" s="527" t="s">
        <v>100</v>
      </c>
      <c r="B71" s="666">
        <v>2</v>
      </c>
      <c r="C71" s="668"/>
      <c r="D71" s="667" t="str">
        <f t="shared" si="2"/>
        <v/>
      </c>
    </row>
    <row r="72" ht="17.65" customHeight="1" spans="1:4">
      <c r="A72" s="527" t="s">
        <v>135</v>
      </c>
      <c r="B72" s="666">
        <v>5</v>
      </c>
      <c r="C72" s="668">
        <v>5</v>
      </c>
      <c r="D72" s="667">
        <f t="shared" si="2"/>
        <v>1</v>
      </c>
    </row>
    <row r="73" ht="17.65" customHeight="1" spans="1:4">
      <c r="A73" s="530" t="s">
        <v>136</v>
      </c>
      <c r="B73" s="666">
        <f>SUM(B74:B76)</f>
        <v>111</v>
      </c>
      <c r="C73" s="666">
        <f>SUM(C74:C76)</f>
        <v>89</v>
      </c>
      <c r="D73" s="667">
        <f t="shared" si="2"/>
        <v>0.802</v>
      </c>
    </row>
    <row r="74" ht="17.65" customHeight="1" spans="1:4">
      <c r="A74" s="527" t="s">
        <v>99</v>
      </c>
      <c r="B74" s="666">
        <v>97</v>
      </c>
      <c r="C74" s="669">
        <v>89</v>
      </c>
      <c r="D74" s="667">
        <f t="shared" si="2"/>
        <v>0.918</v>
      </c>
    </row>
    <row r="75" ht="17.65" customHeight="1" spans="1:4">
      <c r="A75" s="527" t="s">
        <v>100</v>
      </c>
      <c r="B75" s="666">
        <v>10</v>
      </c>
      <c r="C75" s="669"/>
      <c r="D75" s="667" t="str">
        <f t="shared" ref="D75:D129" si="3">IF(AND(B75&lt;&gt;0,C75&lt;&gt;0),C75/B75,"")</f>
        <v/>
      </c>
    </row>
    <row r="76" s="2" customFormat="1" ht="17.65" customHeight="1" spans="1:4">
      <c r="A76" s="527" t="s">
        <v>137</v>
      </c>
      <c r="B76" s="666">
        <v>4</v>
      </c>
      <c r="C76" s="669"/>
      <c r="D76" s="667" t="str">
        <f t="shared" si="3"/>
        <v/>
      </c>
    </row>
    <row r="77" ht="17.65" customHeight="1" spans="1:4">
      <c r="A77" s="530" t="s">
        <v>138</v>
      </c>
      <c r="B77" s="666">
        <f>SUM(B78:B80)</f>
        <v>608</v>
      </c>
      <c r="C77" s="666">
        <f>SUM(C78:C80)</f>
        <v>574</v>
      </c>
      <c r="D77" s="667">
        <f t="shared" si="3"/>
        <v>0.944</v>
      </c>
    </row>
    <row r="78" ht="17.65" customHeight="1" spans="1:4">
      <c r="A78" s="527" t="s">
        <v>99</v>
      </c>
      <c r="B78" s="666">
        <v>444</v>
      </c>
      <c r="C78" s="668">
        <v>398</v>
      </c>
      <c r="D78" s="667">
        <f t="shared" si="3"/>
        <v>0.896</v>
      </c>
    </row>
    <row r="79" s="2" customFormat="1" ht="17.65" customHeight="1" spans="1:4">
      <c r="A79" s="527" t="s">
        <v>100</v>
      </c>
      <c r="B79" s="666">
        <v>11</v>
      </c>
      <c r="C79" s="668">
        <v>24</v>
      </c>
      <c r="D79" s="667">
        <f t="shared" si="3"/>
        <v>2.182</v>
      </c>
    </row>
    <row r="80" ht="17.65" customHeight="1" spans="1:4">
      <c r="A80" s="527" t="s">
        <v>139</v>
      </c>
      <c r="B80" s="666">
        <v>153</v>
      </c>
      <c r="C80" s="668">
        <v>152</v>
      </c>
      <c r="D80" s="667">
        <f t="shared" si="3"/>
        <v>0.993</v>
      </c>
    </row>
    <row r="81" ht="17.65" customHeight="1" spans="1:4">
      <c r="A81" s="530" t="s">
        <v>777</v>
      </c>
      <c r="B81" s="666">
        <f>SUM(B82:B85)</f>
        <v>2693</v>
      </c>
      <c r="C81" s="666">
        <f>SUM(C82:C84)</f>
        <v>2203</v>
      </c>
      <c r="D81" s="667">
        <f t="shared" si="3"/>
        <v>0.818</v>
      </c>
    </row>
    <row r="82" s="2" customFormat="1" ht="17.65" customHeight="1" spans="1:4">
      <c r="A82" s="527" t="s">
        <v>99</v>
      </c>
      <c r="B82" s="666">
        <v>2378</v>
      </c>
      <c r="C82" s="668">
        <v>2092</v>
      </c>
      <c r="D82" s="667">
        <f t="shared" si="3"/>
        <v>0.88</v>
      </c>
    </row>
    <row r="83" ht="17.65" customHeight="1" spans="1:4">
      <c r="A83" s="527" t="s">
        <v>100</v>
      </c>
      <c r="B83" s="666">
        <v>120</v>
      </c>
      <c r="C83" s="668">
        <v>31</v>
      </c>
      <c r="D83" s="667">
        <f t="shared" si="3"/>
        <v>0.258</v>
      </c>
    </row>
    <row r="84" ht="17.65" customHeight="1" spans="1:4">
      <c r="A84" s="527" t="s">
        <v>141</v>
      </c>
      <c r="B84" s="666">
        <v>80</v>
      </c>
      <c r="C84" s="668">
        <v>80</v>
      </c>
      <c r="D84" s="667">
        <f t="shared" si="3"/>
        <v>1</v>
      </c>
    </row>
    <row r="85" ht="17.65" customHeight="1" spans="1:4">
      <c r="A85" s="527" t="s">
        <v>778</v>
      </c>
      <c r="B85" s="666">
        <v>115</v>
      </c>
      <c r="C85" s="668"/>
      <c r="D85" s="667" t="str">
        <f t="shared" si="3"/>
        <v/>
      </c>
    </row>
    <row r="86" ht="17.65" customHeight="1" spans="1:4">
      <c r="A86" s="530" t="s">
        <v>143</v>
      </c>
      <c r="B86" s="666">
        <f>SUM(B87:B88)</f>
        <v>721</v>
      </c>
      <c r="C86" s="666">
        <f>SUM(C87:C88)</f>
        <v>659</v>
      </c>
      <c r="D86" s="667">
        <f t="shared" si="3"/>
        <v>0.914</v>
      </c>
    </row>
    <row r="87" s="2" customFormat="1" ht="17.65" customHeight="1" spans="1:4">
      <c r="A87" s="527" t="s">
        <v>99</v>
      </c>
      <c r="B87" s="666">
        <v>443</v>
      </c>
      <c r="C87" s="668">
        <v>403</v>
      </c>
      <c r="D87" s="667">
        <f t="shared" si="3"/>
        <v>0.91</v>
      </c>
    </row>
    <row r="88" ht="17.65" customHeight="1" spans="1:4">
      <c r="A88" s="527" t="s">
        <v>100</v>
      </c>
      <c r="B88" s="666">
        <v>278</v>
      </c>
      <c r="C88" s="669">
        <v>256</v>
      </c>
      <c r="D88" s="667">
        <f t="shared" si="3"/>
        <v>0.921</v>
      </c>
    </row>
    <row r="89" ht="17.65" customHeight="1" spans="1:4">
      <c r="A89" s="530" t="s">
        <v>144</v>
      </c>
      <c r="B89" s="666">
        <f>SUM(B90:B91)</f>
        <v>244</v>
      </c>
      <c r="C89" s="666">
        <f>SUM(C90:C91)</f>
        <v>178</v>
      </c>
      <c r="D89" s="667">
        <f t="shared" si="3"/>
        <v>0.73</v>
      </c>
    </row>
    <row r="90" s="2" customFormat="1" ht="17.65" customHeight="1" spans="1:4">
      <c r="A90" s="527" t="s">
        <v>99</v>
      </c>
      <c r="B90" s="666">
        <v>155</v>
      </c>
      <c r="C90" s="669">
        <v>141</v>
      </c>
      <c r="D90" s="667">
        <f t="shared" si="3"/>
        <v>0.91</v>
      </c>
    </row>
    <row r="91" ht="17.65" customHeight="1" spans="1:4">
      <c r="A91" s="527" t="s">
        <v>100</v>
      </c>
      <c r="B91" s="666">
        <v>89</v>
      </c>
      <c r="C91" s="669">
        <v>37</v>
      </c>
      <c r="D91" s="667">
        <f t="shared" si="3"/>
        <v>0.416</v>
      </c>
    </row>
    <row r="92" ht="17.65" customHeight="1" spans="1:4">
      <c r="A92" s="530" t="s">
        <v>145</v>
      </c>
      <c r="B92" s="666">
        <f>SUM(B93:B96)</f>
        <v>309</v>
      </c>
      <c r="C92" s="666">
        <f>SUM(C93:C96)</f>
        <v>151</v>
      </c>
      <c r="D92" s="667">
        <f t="shared" si="3"/>
        <v>0.489</v>
      </c>
    </row>
    <row r="93" s="2" customFormat="1" ht="17.65" customHeight="1" spans="1:4">
      <c r="A93" s="527" t="s">
        <v>99</v>
      </c>
      <c r="B93" s="666">
        <v>131</v>
      </c>
      <c r="C93" s="668">
        <v>129</v>
      </c>
      <c r="D93" s="667">
        <f t="shared" si="3"/>
        <v>0.985</v>
      </c>
    </row>
    <row r="94" s="2" customFormat="1" ht="17.65" customHeight="1" spans="1:4">
      <c r="A94" s="527" t="s">
        <v>100</v>
      </c>
      <c r="B94" s="666"/>
      <c r="C94" s="668">
        <v>12</v>
      </c>
      <c r="D94" s="667" t="str">
        <f t="shared" si="3"/>
        <v/>
      </c>
    </row>
    <row r="95" ht="17.65" customHeight="1" spans="1:4">
      <c r="A95" s="527" t="s">
        <v>146</v>
      </c>
      <c r="B95" s="666">
        <v>139</v>
      </c>
      <c r="C95" s="668">
        <v>10</v>
      </c>
      <c r="D95" s="667">
        <f t="shared" si="3"/>
        <v>0.072</v>
      </c>
    </row>
    <row r="96" ht="17.65" customHeight="1" spans="1:4">
      <c r="A96" s="527" t="s">
        <v>147</v>
      </c>
      <c r="B96" s="666">
        <v>39</v>
      </c>
      <c r="C96" s="669"/>
      <c r="D96" s="667" t="str">
        <f t="shared" si="3"/>
        <v/>
      </c>
    </row>
    <row r="97" ht="17.65" customHeight="1" spans="1:4">
      <c r="A97" s="530" t="s">
        <v>779</v>
      </c>
      <c r="B97" s="666">
        <f>SUM(B98:B104)</f>
        <v>1476</v>
      </c>
      <c r="C97" s="666">
        <f>SUM(C98:C104)</f>
        <v>1178</v>
      </c>
      <c r="D97" s="667">
        <f t="shared" si="3"/>
        <v>0.798</v>
      </c>
    </row>
    <row r="98" s="2" customFormat="1" ht="17.65" customHeight="1" spans="1:4">
      <c r="A98" s="527" t="s">
        <v>99</v>
      </c>
      <c r="B98" s="666">
        <v>1304</v>
      </c>
      <c r="C98" s="668">
        <v>1123</v>
      </c>
      <c r="D98" s="667">
        <f t="shared" si="3"/>
        <v>0.861</v>
      </c>
    </row>
    <row r="99" ht="17.65" customHeight="1" spans="1:4">
      <c r="A99" s="527" t="s">
        <v>100</v>
      </c>
      <c r="B99" s="666">
        <v>38</v>
      </c>
      <c r="C99" s="668">
        <v>25</v>
      </c>
      <c r="D99" s="667">
        <f t="shared" si="3"/>
        <v>0.658</v>
      </c>
    </row>
    <row r="100" ht="17.65" customHeight="1" spans="1:4">
      <c r="A100" s="527" t="s">
        <v>780</v>
      </c>
      <c r="B100" s="666"/>
      <c r="C100" s="668">
        <v>10</v>
      </c>
      <c r="D100" s="667" t="str">
        <f t="shared" si="3"/>
        <v/>
      </c>
    </row>
    <row r="101" ht="17.65" customHeight="1" spans="1:4">
      <c r="A101" s="527" t="s">
        <v>781</v>
      </c>
      <c r="B101" s="666"/>
      <c r="C101" s="668"/>
      <c r="D101" s="667" t="str">
        <f t="shared" si="3"/>
        <v/>
      </c>
    </row>
    <row r="102" ht="17.65" customHeight="1" spans="1:4">
      <c r="A102" s="527" t="s">
        <v>782</v>
      </c>
      <c r="B102" s="666">
        <v>40</v>
      </c>
      <c r="C102" s="669"/>
      <c r="D102" s="667" t="str">
        <f t="shared" si="3"/>
        <v/>
      </c>
    </row>
    <row r="103" s="2" customFormat="1" ht="17.65" customHeight="1" spans="1:4">
      <c r="A103" s="527" t="s">
        <v>783</v>
      </c>
      <c r="B103" s="666">
        <v>10</v>
      </c>
      <c r="C103" s="668"/>
      <c r="D103" s="667" t="str">
        <f t="shared" si="3"/>
        <v/>
      </c>
    </row>
    <row r="104" ht="17.65" customHeight="1" spans="1:4">
      <c r="A104" s="527" t="s">
        <v>784</v>
      </c>
      <c r="B104" s="666">
        <v>84</v>
      </c>
      <c r="C104" s="668">
        <v>20</v>
      </c>
      <c r="D104" s="667">
        <f t="shared" si="3"/>
        <v>0.238</v>
      </c>
    </row>
    <row r="105" ht="17.65" customHeight="1" spans="1:4">
      <c r="A105" s="530" t="s">
        <v>154</v>
      </c>
      <c r="B105" s="666">
        <f>SUM(B106:B106)</f>
        <v>270</v>
      </c>
      <c r="C105" s="666">
        <f>SUM(C106:C106)</f>
        <v>105</v>
      </c>
      <c r="D105" s="667">
        <f t="shared" si="3"/>
        <v>0.389</v>
      </c>
    </row>
    <row r="106" ht="17.65" customHeight="1" spans="1:4">
      <c r="A106" s="527" t="s">
        <v>155</v>
      </c>
      <c r="B106" s="666">
        <v>270</v>
      </c>
      <c r="C106" s="668">
        <v>105</v>
      </c>
      <c r="D106" s="667">
        <f t="shared" si="3"/>
        <v>0.389</v>
      </c>
    </row>
    <row r="107" ht="17.65" customHeight="1" spans="1:4">
      <c r="A107" s="530" t="s">
        <v>785</v>
      </c>
      <c r="B107" s="666">
        <f>SUM(B108)</f>
        <v>64</v>
      </c>
      <c r="C107" s="666">
        <f>SUM(C108)</f>
        <v>32</v>
      </c>
      <c r="D107" s="667">
        <f t="shared" si="3"/>
        <v>0.5</v>
      </c>
    </row>
    <row r="108" s="2" customFormat="1" ht="17.65" customHeight="1" spans="1:4">
      <c r="A108" s="530" t="s">
        <v>157</v>
      </c>
      <c r="B108" s="666">
        <f>SUM(B109:B110)</f>
        <v>64</v>
      </c>
      <c r="C108" s="666">
        <f>SUM(C109:C110)</f>
        <v>32</v>
      </c>
      <c r="D108" s="667">
        <f t="shared" si="3"/>
        <v>0.5</v>
      </c>
    </row>
    <row r="109" ht="17.65" customHeight="1" spans="1:4">
      <c r="A109" s="527" t="s">
        <v>158</v>
      </c>
      <c r="B109" s="666">
        <v>29</v>
      </c>
      <c r="C109" s="668">
        <v>22</v>
      </c>
      <c r="D109" s="667">
        <f t="shared" si="3"/>
        <v>0.759</v>
      </c>
    </row>
    <row r="110" ht="17.65" customHeight="1" spans="1:4">
      <c r="A110" s="527" t="s">
        <v>160</v>
      </c>
      <c r="B110" s="666">
        <v>35</v>
      </c>
      <c r="C110" s="668">
        <v>10</v>
      </c>
      <c r="D110" s="667">
        <f t="shared" si="3"/>
        <v>0.286</v>
      </c>
    </row>
    <row r="111" ht="17.65" customHeight="1" spans="1:4">
      <c r="A111" s="530" t="s">
        <v>786</v>
      </c>
      <c r="B111" s="666">
        <f>SUM(B112+B114+B121+B124+B128+B137)</f>
        <v>7647</v>
      </c>
      <c r="C111" s="666">
        <f>SUM(C112+C114+C121+C124+C128+C137)</f>
        <v>7563</v>
      </c>
      <c r="D111" s="667">
        <f t="shared" si="3"/>
        <v>0.989</v>
      </c>
    </row>
    <row r="112" s="2" customFormat="1" ht="17.65" customHeight="1" spans="1:4">
      <c r="A112" s="530" t="s">
        <v>162</v>
      </c>
      <c r="B112" s="666">
        <f>SUM(B113)</f>
        <v>39</v>
      </c>
      <c r="C112" s="666">
        <f>SUM(C113:C113)</f>
        <v>31</v>
      </c>
      <c r="D112" s="667">
        <f t="shared" si="3"/>
        <v>0.795</v>
      </c>
    </row>
    <row r="113" ht="17.65" customHeight="1" spans="1:4">
      <c r="A113" s="527" t="s">
        <v>787</v>
      </c>
      <c r="B113" s="672">
        <v>39</v>
      </c>
      <c r="C113" s="669">
        <v>31</v>
      </c>
      <c r="D113" s="667">
        <f t="shared" si="3"/>
        <v>0.795</v>
      </c>
    </row>
    <row r="114" ht="17.65" customHeight="1" spans="1:4">
      <c r="A114" s="530" t="s">
        <v>164</v>
      </c>
      <c r="B114" s="666">
        <f>SUM(B115:B120)</f>
        <v>6337</v>
      </c>
      <c r="C114" s="666">
        <f>SUM(C115:C120)</f>
        <v>6235</v>
      </c>
      <c r="D114" s="667">
        <f t="shared" si="3"/>
        <v>0.984</v>
      </c>
    </row>
    <row r="115" ht="17.65" customHeight="1" spans="1:4">
      <c r="A115" s="527" t="s">
        <v>99</v>
      </c>
      <c r="B115" s="666">
        <v>5353</v>
      </c>
      <c r="C115" s="668">
        <v>5131</v>
      </c>
      <c r="D115" s="667">
        <f t="shared" si="3"/>
        <v>0.959</v>
      </c>
    </row>
    <row r="116" s="2" customFormat="1" ht="17.65" customHeight="1" spans="1:4">
      <c r="A116" s="527" t="s">
        <v>100</v>
      </c>
      <c r="B116" s="666">
        <v>419</v>
      </c>
      <c r="C116" s="668">
        <v>429</v>
      </c>
      <c r="D116" s="667">
        <f t="shared" si="3"/>
        <v>1.024</v>
      </c>
    </row>
    <row r="117" s="2" customFormat="1" ht="17.65" customHeight="1" spans="1:4">
      <c r="A117" s="527" t="s">
        <v>119</v>
      </c>
      <c r="B117" s="666">
        <v>186</v>
      </c>
      <c r="C117" s="668">
        <v>386</v>
      </c>
      <c r="D117" s="667">
        <f t="shared" si="3"/>
        <v>2.075</v>
      </c>
    </row>
    <row r="118" ht="17.65" customHeight="1" spans="1:4">
      <c r="A118" s="527" t="s">
        <v>165</v>
      </c>
      <c r="B118" s="666">
        <v>284</v>
      </c>
      <c r="C118" s="668">
        <v>284</v>
      </c>
      <c r="D118" s="667">
        <f t="shared" si="3"/>
        <v>1</v>
      </c>
    </row>
    <row r="119" ht="17.65" customHeight="1" spans="1:4">
      <c r="A119" s="527" t="s">
        <v>166</v>
      </c>
      <c r="B119" s="666">
        <v>5</v>
      </c>
      <c r="C119" s="669">
        <v>5</v>
      </c>
      <c r="D119" s="667">
        <f t="shared" si="3"/>
        <v>1</v>
      </c>
    </row>
    <row r="120" ht="17.65" customHeight="1" spans="1:4">
      <c r="A120" s="527" t="s">
        <v>167</v>
      </c>
      <c r="B120" s="666">
        <v>90</v>
      </c>
      <c r="C120" s="666"/>
      <c r="D120" s="667" t="str">
        <f t="shared" si="3"/>
        <v/>
      </c>
    </row>
    <row r="121" s="2" customFormat="1" ht="17.65" customHeight="1" spans="1:4">
      <c r="A121" s="530" t="s">
        <v>168</v>
      </c>
      <c r="B121" s="666">
        <f>SUM(B122:B123)</f>
        <v>94</v>
      </c>
      <c r="C121" s="666">
        <f>SUM(C122:C122)</f>
        <v>21</v>
      </c>
      <c r="D121" s="667">
        <f t="shared" si="3"/>
        <v>0.223</v>
      </c>
    </row>
    <row r="122" ht="17.65" customHeight="1" spans="1:4">
      <c r="A122" s="527" t="s">
        <v>99</v>
      </c>
      <c r="B122" s="666">
        <v>84</v>
      </c>
      <c r="C122" s="668">
        <v>21</v>
      </c>
      <c r="D122" s="667">
        <f t="shared" si="3"/>
        <v>0.25</v>
      </c>
    </row>
    <row r="123" ht="17.65" customHeight="1" spans="1:4">
      <c r="A123" s="527" t="s">
        <v>100</v>
      </c>
      <c r="B123" s="666">
        <v>10</v>
      </c>
      <c r="C123" s="668"/>
      <c r="D123" s="667" t="str">
        <f t="shared" si="3"/>
        <v/>
      </c>
    </row>
    <row r="124" ht="17.65" customHeight="1" spans="1:4">
      <c r="A124" s="530" t="s">
        <v>169</v>
      </c>
      <c r="B124" s="666">
        <f>SUM(B125:B127)</f>
        <v>141</v>
      </c>
      <c r="C124" s="666">
        <f>SUM(C125:C127)</f>
        <v>51</v>
      </c>
      <c r="D124" s="667">
        <f t="shared" si="3"/>
        <v>0.362</v>
      </c>
    </row>
    <row r="125" ht="17.65" customHeight="1" spans="1:4">
      <c r="A125" s="527" t="s">
        <v>99</v>
      </c>
      <c r="B125" s="666">
        <v>101</v>
      </c>
      <c r="C125" s="668">
        <v>21</v>
      </c>
      <c r="D125" s="667">
        <f t="shared" si="3"/>
        <v>0.208</v>
      </c>
    </row>
    <row r="126" ht="17.65" customHeight="1" spans="1:4">
      <c r="A126" s="527" t="s">
        <v>100</v>
      </c>
      <c r="B126" s="666">
        <v>10</v>
      </c>
      <c r="C126" s="668"/>
      <c r="D126" s="667" t="str">
        <f t="shared" si="3"/>
        <v/>
      </c>
    </row>
    <row r="127" ht="17.65" customHeight="1" spans="1:4">
      <c r="A127" s="527" t="s">
        <v>170</v>
      </c>
      <c r="B127" s="666">
        <v>30</v>
      </c>
      <c r="C127" s="668">
        <v>30</v>
      </c>
      <c r="D127" s="667">
        <f t="shared" si="3"/>
        <v>1</v>
      </c>
    </row>
    <row r="128" ht="17.65" customHeight="1" spans="1:4">
      <c r="A128" s="530" t="s">
        <v>171</v>
      </c>
      <c r="B128" s="666">
        <f>SUM(B129:B136)</f>
        <v>1029</v>
      </c>
      <c r="C128" s="666">
        <f>SUM(C129:C135)</f>
        <v>911</v>
      </c>
      <c r="D128" s="667">
        <f t="shared" si="3"/>
        <v>0.885</v>
      </c>
    </row>
    <row r="129" ht="17.65" customHeight="1" spans="1:4">
      <c r="A129" s="527" t="s">
        <v>99</v>
      </c>
      <c r="B129" s="666">
        <v>852</v>
      </c>
      <c r="C129" s="668">
        <v>777</v>
      </c>
      <c r="D129" s="667">
        <f t="shared" si="3"/>
        <v>0.912</v>
      </c>
    </row>
    <row r="130" s="510" customFormat="1" ht="17.65" customHeight="1" spans="1:4">
      <c r="A130" s="527" t="s">
        <v>129</v>
      </c>
      <c r="B130" s="666"/>
      <c r="C130" s="668">
        <v>6</v>
      </c>
      <c r="D130" s="667"/>
    </row>
    <row r="131" s="2" customFormat="1" ht="17.65" customHeight="1" spans="1:4">
      <c r="A131" s="527" t="s">
        <v>172</v>
      </c>
      <c r="B131" s="666">
        <v>72</v>
      </c>
      <c r="C131" s="668">
        <v>61</v>
      </c>
      <c r="D131" s="667">
        <f t="shared" ref="D131:D189" si="4">IF(AND(B131&lt;&gt;0,C131&lt;&gt;0),C131/B131,"")</f>
        <v>0.847</v>
      </c>
    </row>
    <row r="132" s="2" customFormat="1" ht="17.65" customHeight="1" spans="1:4">
      <c r="A132" s="527" t="s">
        <v>173</v>
      </c>
      <c r="B132" s="666">
        <v>22</v>
      </c>
      <c r="C132" s="668">
        <v>10</v>
      </c>
      <c r="D132" s="667">
        <f t="shared" si="4"/>
        <v>0.455</v>
      </c>
    </row>
    <row r="133" s="2" customFormat="1" ht="17.65" customHeight="1" spans="1:4">
      <c r="A133" s="527" t="s">
        <v>174</v>
      </c>
      <c r="B133" s="666">
        <v>5</v>
      </c>
      <c r="C133" s="669">
        <v>5</v>
      </c>
      <c r="D133" s="667">
        <f t="shared" si="4"/>
        <v>1</v>
      </c>
    </row>
    <row r="134" ht="17.65" customHeight="1" spans="1:4">
      <c r="A134" s="527" t="s">
        <v>175</v>
      </c>
      <c r="B134" s="666">
        <v>32</v>
      </c>
      <c r="C134" s="668">
        <v>25</v>
      </c>
      <c r="D134" s="667">
        <f t="shared" si="4"/>
        <v>0.781</v>
      </c>
    </row>
    <row r="135" ht="17.65" customHeight="1" spans="1:4">
      <c r="A135" s="527" t="s">
        <v>176</v>
      </c>
      <c r="B135" s="666">
        <v>7</v>
      </c>
      <c r="C135" s="668">
        <v>27</v>
      </c>
      <c r="D135" s="667">
        <f t="shared" si="4"/>
        <v>3.857</v>
      </c>
    </row>
    <row r="136" ht="17.65" customHeight="1" spans="1:4">
      <c r="A136" s="527" t="s">
        <v>177</v>
      </c>
      <c r="B136" s="666">
        <v>39</v>
      </c>
      <c r="C136" s="668"/>
      <c r="D136" s="667" t="str">
        <f t="shared" si="4"/>
        <v/>
      </c>
    </row>
    <row r="137" ht="17.65" customHeight="1" spans="1:4">
      <c r="A137" s="530" t="s">
        <v>178</v>
      </c>
      <c r="B137" s="666">
        <f>B138</f>
        <v>7</v>
      </c>
      <c r="C137" s="666">
        <f>C138</f>
        <v>314</v>
      </c>
      <c r="D137" s="667">
        <f t="shared" si="4"/>
        <v>44.857</v>
      </c>
    </row>
    <row r="138" s="2" customFormat="1" ht="17.65" customHeight="1" spans="1:4">
      <c r="A138" s="527" t="s">
        <v>179</v>
      </c>
      <c r="B138" s="666">
        <v>7</v>
      </c>
      <c r="C138" s="668">
        <v>314</v>
      </c>
      <c r="D138" s="667">
        <f t="shared" si="4"/>
        <v>44.857</v>
      </c>
    </row>
    <row r="139" s="2" customFormat="1" ht="17.65" customHeight="1" spans="1:4">
      <c r="A139" s="530" t="s">
        <v>788</v>
      </c>
      <c r="B139" s="666">
        <f>SUM(B140+B144+B150+B152+B154+B157)</f>
        <v>45832</v>
      </c>
      <c r="C139" s="666">
        <f>SUM(C140+C144+C150+C152+C154+C157)</f>
        <v>50377</v>
      </c>
      <c r="D139" s="667">
        <f t="shared" si="4"/>
        <v>1.099</v>
      </c>
    </row>
    <row r="140" s="2" customFormat="1" ht="17.65" customHeight="1" spans="1:4">
      <c r="A140" s="530" t="s">
        <v>181</v>
      </c>
      <c r="B140" s="666">
        <f>SUM(B141:B143)</f>
        <v>880</v>
      </c>
      <c r="C140" s="666">
        <f>SUM(C141:C143)</f>
        <v>1008</v>
      </c>
      <c r="D140" s="667">
        <f t="shared" si="4"/>
        <v>1.145</v>
      </c>
    </row>
    <row r="141" ht="17.65" customHeight="1" spans="1:4">
      <c r="A141" s="527" t="s">
        <v>99</v>
      </c>
      <c r="B141" s="666">
        <v>785</v>
      </c>
      <c r="C141" s="668">
        <v>891</v>
      </c>
      <c r="D141" s="667">
        <f t="shared" si="4"/>
        <v>1.135</v>
      </c>
    </row>
    <row r="142" ht="17.65" customHeight="1" spans="1:4">
      <c r="A142" s="527" t="s">
        <v>100</v>
      </c>
      <c r="B142" s="666"/>
      <c r="C142" s="668">
        <v>19</v>
      </c>
      <c r="D142" s="667" t="str">
        <f t="shared" si="4"/>
        <v/>
      </c>
    </row>
    <row r="143" ht="17.65" customHeight="1" spans="1:4">
      <c r="A143" s="527" t="s">
        <v>182</v>
      </c>
      <c r="B143" s="666">
        <v>95</v>
      </c>
      <c r="C143" s="669">
        <v>98</v>
      </c>
      <c r="D143" s="667">
        <f t="shared" si="4"/>
        <v>1.032</v>
      </c>
    </row>
    <row r="144" s="2" customFormat="1" ht="17.65" customHeight="1" spans="1:4">
      <c r="A144" s="530" t="s">
        <v>183</v>
      </c>
      <c r="B144" s="666">
        <f>SUM(B145:B149)</f>
        <v>43031</v>
      </c>
      <c r="C144" s="666">
        <f>SUM(C145:C149)</f>
        <v>48021</v>
      </c>
      <c r="D144" s="667">
        <f t="shared" si="4"/>
        <v>1.116</v>
      </c>
    </row>
    <row r="145" ht="17.65" customHeight="1" spans="1:4">
      <c r="A145" s="527" t="s">
        <v>184</v>
      </c>
      <c r="B145" s="666">
        <v>1125</v>
      </c>
      <c r="C145" s="668">
        <v>1039</v>
      </c>
      <c r="D145" s="667">
        <f t="shared" si="4"/>
        <v>0.924</v>
      </c>
    </row>
    <row r="146" ht="17.65" customHeight="1" spans="1:4">
      <c r="A146" s="527" t="s">
        <v>185</v>
      </c>
      <c r="B146" s="666">
        <v>22813</v>
      </c>
      <c r="C146" s="668">
        <v>26257</v>
      </c>
      <c r="D146" s="667">
        <f t="shared" si="4"/>
        <v>1.151</v>
      </c>
    </row>
    <row r="147" ht="17.65" customHeight="1" spans="1:4">
      <c r="A147" s="527" t="s">
        <v>186</v>
      </c>
      <c r="B147" s="666">
        <v>12637</v>
      </c>
      <c r="C147" s="668">
        <v>12895</v>
      </c>
      <c r="D147" s="667">
        <f t="shared" si="4"/>
        <v>1.02</v>
      </c>
    </row>
    <row r="148" ht="17.65" customHeight="1" spans="1:4">
      <c r="A148" s="527" t="s">
        <v>187</v>
      </c>
      <c r="B148" s="666">
        <v>6127</v>
      </c>
      <c r="C148" s="669">
        <v>7830</v>
      </c>
      <c r="D148" s="667">
        <f t="shared" si="4"/>
        <v>1.278</v>
      </c>
    </row>
    <row r="149" ht="17.65" customHeight="1" spans="1:4">
      <c r="A149" s="527" t="s">
        <v>188</v>
      </c>
      <c r="B149" s="666">
        <v>329</v>
      </c>
      <c r="C149" s="668"/>
      <c r="D149" s="667" t="str">
        <f t="shared" si="4"/>
        <v/>
      </c>
    </row>
    <row r="150" ht="17.65" customHeight="1" spans="1:4">
      <c r="A150" s="530" t="s">
        <v>189</v>
      </c>
      <c r="B150" s="666">
        <f>SUM(B151:B151)</f>
        <v>869</v>
      </c>
      <c r="C150" s="666">
        <f>SUM(C151:C151)</f>
        <v>849</v>
      </c>
      <c r="D150" s="667">
        <f t="shared" si="4"/>
        <v>0.977</v>
      </c>
    </row>
    <row r="151" ht="17.65" customHeight="1" spans="1:4">
      <c r="A151" s="527" t="s">
        <v>789</v>
      </c>
      <c r="B151" s="666">
        <v>869</v>
      </c>
      <c r="C151" s="668">
        <v>849</v>
      </c>
      <c r="D151" s="667">
        <f t="shared" si="4"/>
        <v>0.977</v>
      </c>
    </row>
    <row r="152" ht="17.65" customHeight="1" spans="1:4">
      <c r="A152" s="530" t="s">
        <v>191</v>
      </c>
      <c r="B152" s="666">
        <f>SUM(B153:B153)</f>
        <v>103</v>
      </c>
      <c r="C152" s="666">
        <f>SUM(C153:C153)</f>
        <v>89</v>
      </c>
      <c r="D152" s="667">
        <f t="shared" si="4"/>
        <v>0.864</v>
      </c>
    </row>
    <row r="153" ht="17.65" customHeight="1" spans="1:4">
      <c r="A153" s="527" t="s">
        <v>192</v>
      </c>
      <c r="B153" s="666">
        <v>103</v>
      </c>
      <c r="C153" s="669">
        <v>89</v>
      </c>
      <c r="D153" s="667">
        <f t="shared" si="4"/>
        <v>0.864</v>
      </c>
    </row>
    <row r="154" ht="17.65" customHeight="1" spans="1:4">
      <c r="A154" s="530" t="s">
        <v>193</v>
      </c>
      <c r="B154" s="666">
        <f>SUM(B155:B156)</f>
        <v>427</v>
      </c>
      <c r="C154" s="666">
        <f>SUM(C155:C156)</f>
        <v>410</v>
      </c>
      <c r="D154" s="667">
        <f t="shared" si="4"/>
        <v>0.96</v>
      </c>
    </row>
    <row r="155" ht="17.65" customHeight="1" spans="1:4">
      <c r="A155" s="527" t="s">
        <v>194</v>
      </c>
      <c r="B155" s="666">
        <v>231</v>
      </c>
      <c r="C155" s="669">
        <v>225</v>
      </c>
      <c r="D155" s="667">
        <f t="shared" si="4"/>
        <v>0.974</v>
      </c>
    </row>
    <row r="156" ht="17.65" customHeight="1" spans="1:4">
      <c r="A156" s="527" t="s">
        <v>195</v>
      </c>
      <c r="B156" s="666">
        <v>196</v>
      </c>
      <c r="C156" s="669">
        <v>185</v>
      </c>
      <c r="D156" s="667">
        <f t="shared" si="4"/>
        <v>0.944</v>
      </c>
    </row>
    <row r="157" ht="17.65" customHeight="1" spans="1:4">
      <c r="A157" s="530" t="s">
        <v>196</v>
      </c>
      <c r="B157" s="666">
        <f>SUM(B158:B159)</f>
        <v>522</v>
      </c>
      <c r="C157" s="666">
        <f>SUM(C159:C159)</f>
        <v>0</v>
      </c>
      <c r="D157" s="667" t="str">
        <f t="shared" si="4"/>
        <v/>
      </c>
    </row>
    <row r="158" ht="17.65" customHeight="1" spans="1:4">
      <c r="A158" s="527" t="s">
        <v>197</v>
      </c>
      <c r="B158" s="666">
        <v>20</v>
      </c>
      <c r="C158" s="666"/>
      <c r="D158" s="667" t="str">
        <f t="shared" si="4"/>
        <v/>
      </c>
    </row>
    <row r="159" ht="17.65" customHeight="1" spans="1:4">
      <c r="A159" s="527" t="s">
        <v>198</v>
      </c>
      <c r="B159" s="666">
        <v>502</v>
      </c>
      <c r="C159" s="668"/>
      <c r="D159" s="667" t="str">
        <f t="shared" si="4"/>
        <v/>
      </c>
    </row>
    <row r="160" ht="17.65" customHeight="1" spans="1:4">
      <c r="A160" s="530" t="s">
        <v>790</v>
      </c>
      <c r="B160" s="666">
        <f>SUM(B161+B164+B166+B169)</f>
        <v>1116</v>
      </c>
      <c r="C160" s="666">
        <f>SUM(C161+C164+C166+C169)</f>
        <v>139</v>
      </c>
      <c r="D160" s="667">
        <f t="shared" si="4"/>
        <v>0.125</v>
      </c>
    </row>
    <row r="161" ht="17.65" customHeight="1" spans="1:4">
      <c r="A161" s="530" t="s">
        <v>200</v>
      </c>
      <c r="B161" s="666">
        <f>SUM(B162:B163)</f>
        <v>159</v>
      </c>
      <c r="C161" s="666">
        <f>SUM(C162:C162)</f>
        <v>139</v>
      </c>
      <c r="D161" s="667">
        <f t="shared" si="4"/>
        <v>0.874</v>
      </c>
    </row>
    <row r="162" s="2" customFormat="1" ht="17.65" customHeight="1" spans="1:4">
      <c r="A162" s="527" t="s">
        <v>99</v>
      </c>
      <c r="B162" s="666">
        <v>154</v>
      </c>
      <c r="C162" s="672">
        <v>139</v>
      </c>
      <c r="D162" s="667">
        <f t="shared" si="4"/>
        <v>0.903</v>
      </c>
    </row>
    <row r="163" s="2" customFormat="1" ht="17.65" customHeight="1" spans="1:4">
      <c r="A163" s="527" t="s">
        <v>100</v>
      </c>
      <c r="B163" s="666">
        <v>5</v>
      </c>
      <c r="C163" s="672"/>
      <c r="D163" s="667" t="str">
        <f t="shared" si="4"/>
        <v/>
      </c>
    </row>
    <row r="164" ht="17.65" customHeight="1" spans="1:4">
      <c r="A164" s="530" t="s">
        <v>201</v>
      </c>
      <c r="B164" s="666">
        <f>SUM(B165:B165)</f>
        <v>241</v>
      </c>
      <c r="C164" s="666"/>
      <c r="D164" s="667" t="str">
        <f t="shared" si="4"/>
        <v/>
      </c>
    </row>
    <row r="165" s="2" customFormat="1" ht="17.65" customHeight="1" spans="1:4">
      <c r="A165" s="527" t="s">
        <v>791</v>
      </c>
      <c r="B165" s="666">
        <v>241</v>
      </c>
      <c r="C165" s="672"/>
      <c r="D165" s="667" t="str">
        <f t="shared" si="4"/>
        <v/>
      </c>
    </row>
    <row r="166" ht="17.65" customHeight="1" spans="1:4">
      <c r="A166" s="530" t="s">
        <v>203</v>
      </c>
      <c r="B166" s="666">
        <f>SUM(B167:B168)</f>
        <v>126</v>
      </c>
      <c r="C166" s="666">
        <f>SUM(C167:C168)</f>
        <v>0</v>
      </c>
      <c r="D166" s="667" t="str">
        <f t="shared" si="4"/>
        <v/>
      </c>
    </row>
    <row r="167" ht="17.65" customHeight="1" spans="1:4">
      <c r="A167" s="527" t="s">
        <v>792</v>
      </c>
      <c r="B167" s="666"/>
      <c r="C167" s="672"/>
      <c r="D167" s="667" t="str">
        <f t="shared" si="4"/>
        <v/>
      </c>
    </row>
    <row r="168" ht="17.65" customHeight="1" spans="1:4">
      <c r="A168" s="527" t="s">
        <v>204</v>
      </c>
      <c r="B168" s="666">
        <v>126</v>
      </c>
      <c r="C168" s="672"/>
      <c r="D168" s="667" t="str">
        <f t="shared" si="4"/>
        <v/>
      </c>
    </row>
    <row r="169" ht="17.65" customHeight="1" spans="1:4">
      <c r="A169" s="530" t="s">
        <v>205</v>
      </c>
      <c r="B169" s="666">
        <f>SUM(B170:B170)</f>
        <v>590</v>
      </c>
      <c r="C169" s="666">
        <f>SUM(C170:C170)</f>
        <v>0</v>
      </c>
      <c r="D169" s="667" t="str">
        <f t="shared" si="4"/>
        <v/>
      </c>
    </row>
    <row r="170" ht="17.65" customHeight="1" spans="1:4">
      <c r="A170" s="527" t="s">
        <v>206</v>
      </c>
      <c r="B170" s="666">
        <v>590</v>
      </c>
      <c r="C170" s="672"/>
      <c r="D170" s="667" t="str">
        <f t="shared" si="4"/>
        <v/>
      </c>
    </row>
    <row r="171" s="2" customFormat="1" ht="17.65" customHeight="1" spans="1:4">
      <c r="A171" s="530" t="s">
        <v>793</v>
      </c>
      <c r="B171" s="666">
        <f>SUM(B172,B183,B185,B189,B192,B196)</f>
        <v>3501</v>
      </c>
      <c r="C171" s="666">
        <f>SUM(C172,C183,C185,C189,C192,C196)</f>
        <v>3402</v>
      </c>
      <c r="D171" s="667">
        <f t="shared" si="4"/>
        <v>0.972</v>
      </c>
    </row>
    <row r="172" ht="17.65" customHeight="1" spans="1:4">
      <c r="A172" s="530" t="s">
        <v>208</v>
      </c>
      <c r="B172" s="666">
        <f>SUM(B173:B182)</f>
        <v>1790</v>
      </c>
      <c r="C172" s="666">
        <f>SUM(C173:C182)</f>
        <v>2455</v>
      </c>
      <c r="D172" s="667">
        <f t="shared" si="4"/>
        <v>1.372</v>
      </c>
    </row>
    <row r="173" ht="17.65" customHeight="1" spans="1:4">
      <c r="A173" s="527" t="s">
        <v>99</v>
      </c>
      <c r="B173" s="666">
        <v>660</v>
      </c>
      <c r="C173" s="672">
        <v>583</v>
      </c>
      <c r="D173" s="667">
        <f t="shared" si="4"/>
        <v>0.883</v>
      </c>
    </row>
    <row r="174" ht="17.65" customHeight="1" spans="1:4">
      <c r="A174" s="527" t="s">
        <v>100</v>
      </c>
      <c r="B174" s="666">
        <v>22</v>
      </c>
      <c r="C174" s="672">
        <v>3</v>
      </c>
      <c r="D174" s="667">
        <f t="shared" si="4"/>
        <v>0.136</v>
      </c>
    </row>
    <row r="175" ht="17.65" customHeight="1" spans="1:4">
      <c r="A175" s="527" t="s">
        <v>209</v>
      </c>
      <c r="B175" s="666">
        <v>62</v>
      </c>
      <c r="C175" s="672">
        <v>74</v>
      </c>
      <c r="D175" s="667">
        <f t="shared" si="4"/>
        <v>1.194</v>
      </c>
    </row>
    <row r="176" ht="17.65" customHeight="1" spans="1:4">
      <c r="A176" s="527" t="s">
        <v>210</v>
      </c>
      <c r="B176" s="666">
        <v>85</v>
      </c>
      <c r="C176" s="672">
        <v>71</v>
      </c>
      <c r="D176" s="667">
        <f t="shared" si="4"/>
        <v>0.835</v>
      </c>
    </row>
    <row r="177" ht="17.65" customHeight="1" spans="1:4">
      <c r="A177" s="527" t="s">
        <v>211</v>
      </c>
      <c r="B177" s="666">
        <v>174</v>
      </c>
      <c r="C177" s="672">
        <v>175</v>
      </c>
      <c r="D177" s="667">
        <f t="shared" si="4"/>
        <v>1.006</v>
      </c>
    </row>
    <row r="178" ht="17.65" customHeight="1" spans="1:4">
      <c r="A178" s="527" t="s">
        <v>212</v>
      </c>
      <c r="B178" s="666">
        <v>319</v>
      </c>
      <c r="C178" s="672">
        <v>480</v>
      </c>
      <c r="D178" s="667">
        <f t="shared" si="4"/>
        <v>1.505</v>
      </c>
    </row>
    <row r="179" ht="17.65" customHeight="1" spans="1:4">
      <c r="A179" s="527" t="s">
        <v>213</v>
      </c>
      <c r="B179" s="666">
        <v>7</v>
      </c>
      <c r="C179" s="672"/>
      <c r="D179" s="667" t="str">
        <f t="shared" si="4"/>
        <v/>
      </c>
    </row>
    <row r="180" s="2" customFormat="1" ht="17.65" customHeight="1" spans="1:4">
      <c r="A180" s="527" t="s">
        <v>214</v>
      </c>
      <c r="B180" s="666">
        <v>64</v>
      </c>
      <c r="C180" s="672">
        <v>19</v>
      </c>
      <c r="D180" s="667">
        <f t="shared" si="4"/>
        <v>0.297</v>
      </c>
    </row>
    <row r="181" ht="17.65" customHeight="1" spans="1:4">
      <c r="A181" s="527" t="s">
        <v>215</v>
      </c>
      <c r="B181" s="666">
        <v>42</v>
      </c>
      <c r="C181" s="672">
        <v>1030</v>
      </c>
      <c r="D181" s="667">
        <f t="shared" si="4"/>
        <v>24.524</v>
      </c>
    </row>
    <row r="182" s="2" customFormat="1" ht="17.65" customHeight="1" spans="1:4">
      <c r="A182" s="527" t="s">
        <v>217</v>
      </c>
      <c r="B182" s="666">
        <v>355</v>
      </c>
      <c r="C182" s="672">
        <v>20</v>
      </c>
      <c r="D182" s="667">
        <f t="shared" si="4"/>
        <v>0.056</v>
      </c>
    </row>
    <row r="183" s="2" customFormat="1" ht="17.65" customHeight="1" spans="1:4">
      <c r="A183" s="530" t="s">
        <v>218</v>
      </c>
      <c r="B183" s="666">
        <f>SUM(B184:B184)</f>
        <v>1</v>
      </c>
      <c r="C183" s="666">
        <f>SUM(C184:C184)</f>
        <v>1</v>
      </c>
      <c r="D183" s="667">
        <f t="shared" si="4"/>
        <v>1</v>
      </c>
    </row>
    <row r="184" ht="17.65" customHeight="1" spans="1:4">
      <c r="A184" s="527" t="s">
        <v>219</v>
      </c>
      <c r="B184" s="666">
        <v>1</v>
      </c>
      <c r="C184" s="672">
        <v>1</v>
      </c>
      <c r="D184" s="667">
        <f t="shared" si="4"/>
        <v>1</v>
      </c>
    </row>
    <row r="185" ht="17.65" customHeight="1" spans="1:4">
      <c r="A185" s="530" t="s">
        <v>220</v>
      </c>
      <c r="B185" s="666">
        <f>SUM(B186:B188)</f>
        <v>552</v>
      </c>
      <c r="C185" s="666">
        <f>SUM(C186:C188)</f>
        <v>404</v>
      </c>
      <c r="D185" s="667">
        <f t="shared" si="4"/>
        <v>0.732</v>
      </c>
    </row>
    <row r="186" ht="17.65" customHeight="1" spans="1:4">
      <c r="A186" s="527" t="s">
        <v>221</v>
      </c>
      <c r="B186" s="666">
        <v>70</v>
      </c>
      <c r="C186" s="672"/>
      <c r="D186" s="667" t="str">
        <f t="shared" si="4"/>
        <v/>
      </c>
    </row>
    <row r="187" ht="17.65" customHeight="1" spans="1:4">
      <c r="A187" s="527" t="s">
        <v>222</v>
      </c>
      <c r="B187" s="666">
        <v>480</v>
      </c>
      <c r="C187" s="672">
        <v>400</v>
      </c>
      <c r="D187" s="667">
        <f t="shared" si="4"/>
        <v>0.833</v>
      </c>
    </row>
    <row r="188" s="2" customFormat="1" ht="17.65" customHeight="1" spans="1:4">
      <c r="A188" s="527" t="s">
        <v>223</v>
      </c>
      <c r="B188" s="666">
        <v>2</v>
      </c>
      <c r="C188" s="672">
        <v>4</v>
      </c>
      <c r="D188" s="667">
        <f t="shared" si="4"/>
        <v>2</v>
      </c>
    </row>
    <row r="189" ht="17.65" customHeight="1" spans="1:4">
      <c r="A189" s="530" t="s">
        <v>224</v>
      </c>
      <c r="B189" s="666">
        <f>SUM(B191:B191)</f>
        <v>0</v>
      </c>
      <c r="C189" s="666">
        <f>SUM(C190:C191)</f>
        <v>35</v>
      </c>
      <c r="D189" s="667" t="str">
        <f t="shared" si="4"/>
        <v/>
      </c>
    </row>
    <row r="190" ht="17.65" customHeight="1" spans="1:4">
      <c r="A190" s="527" t="s">
        <v>794</v>
      </c>
      <c r="B190" s="666"/>
      <c r="C190" s="673">
        <v>35</v>
      </c>
      <c r="D190" s="667"/>
    </row>
    <row r="191" ht="17.65" customHeight="1" spans="1:4">
      <c r="A191" s="527" t="s">
        <v>225</v>
      </c>
      <c r="B191" s="666"/>
      <c r="C191" s="672"/>
      <c r="D191" s="667" t="str">
        <f t="shared" ref="D191:D254" si="5">IF(AND(B191&lt;&gt;0,C191&lt;&gt;0),C191/B191,"")</f>
        <v/>
      </c>
    </row>
    <row r="192" ht="17.65" customHeight="1" spans="1:4">
      <c r="A192" s="530" t="s">
        <v>227</v>
      </c>
      <c r="B192" s="666">
        <f>SUM(B193:B195)</f>
        <v>997</v>
      </c>
      <c r="C192" s="666">
        <f>SUM(C193:C195)</f>
        <v>507</v>
      </c>
      <c r="D192" s="667">
        <f t="shared" si="5"/>
        <v>0.509</v>
      </c>
    </row>
    <row r="193" ht="17.65" customHeight="1" spans="1:4">
      <c r="A193" s="527" t="s">
        <v>228</v>
      </c>
      <c r="B193" s="666">
        <v>29</v>
      </c>
      <c r="C193" s="672">
        <v>51</v>
      </c>
      <c r="D193" s="667">
        <f t="shared" si="5"/>
        <v>1.759</v>
      </c>
    </row>
    <row r="194" ht="17.65" customHeight="1" spans="1:4">
      <c r="A194" s="527" t="s">
        <v>229</v>
      </c>
      <c r="B194" s="666">
        <v>468</v>
      </c>
      <c r="C194" s="672">
        <v>450</v>
      </c>
      <c r="D194" s="667">
        <f t="shared" si="5"/>
        <v>0.962</v>
      </c>
    </row>
    <row r="195" s="2" customFormat="1" ht="17.65" customHeight="1" spans="1:4">
      <c r="A195" s="527" t="s">
        <v>795</v>
      </c>
      <c r="B195" s="666">
        <v>500</v>
      </c>
      <c r="C195" s="672">
        <v>6</v>
      </c>
      <c r="D195" s="667">
        <f t="shared" si="5"/>
        <v>0.012</v>
      </c>
    </row>
    <row r="196" ht="17.65" customHeight="1" spans="1:4">
      <c r="A196" s="530" t="s">
        <v>796</v>
      </c>
      <c r="B196" s="666">
        <f>SUM(B197:B198)</f>
        <v>161</v>
      </c>
      <c r="C196" s="666">
        <f>SUM(C197:C198)</f>
        <v>0</v>
      </c>
      <c r="D196" s="667" t="str">
        <f t="shared" si="5"/>
        <v/>
      </c>
    </row>
    <row r="197" s="2" customFormat="1" ht="17.65" customHeight="1" spans="1:4">
      <c r="A197" s="527" t="s">
        <v>232</v>
      </c>
      <c r="B197" s="666">
        <v>25</v>
      </c>
      <c r="C197" s="672"/>
      <c r="D197" s="667" t="str">
        <f t="shared" si="5"/>
        <v/>
      </c>
    </row>
    <row r="198" ht="17.65" customHeight="1" spans="1:4">
      <c r="A198" s="527" t="s">
        <v>797</v>
      </c>
      <c r="B198" s="666">
        <v>136</v>
      </c>
      <c r="C198" s="672"/>
      <c r="D198" s="667" t="str">
        <f t="shared" si="5"/>
        <v/>
      </c>
    </row>
    <row r="199" s="2" customFormat="1" ht="17.65" customHeight="1" spans="1:4">
      <c r="A199" s="530" t="s">
        <v>667</v>
      </c>
      <c r="B199" s="666">
        <f>SUM(B200+B206+B211+B218+B225+B233+B240+B246+B254+B257+B260+B263+B266+B268+B271+B273+B279)</f>
        <v>42549</v>
      </c>
      <c r="C199" s="666">
        <f>SUM(C200+C206+C211+C218+C225+C233+C240+C246+C254+C257+C260+C263+C266+C268+C271+C273+C279)</f>
        <v>50430</v>
      </c>
      <c r="D199" s="667">
        <f t="shared" si="5"/>
        <v>1.185</v>
      </c>
    </row>
    <row r="200" ht="17.65" customHeight="1" spans="1:4">
      <c r="A200" s="530" t="s">
        <v>235</v>
      </c>
      <c r="B200" s="666">
        <f>SUM(B201:B205)</f>
        <v>1171</v>
      </c>
      <c r="C200" s="666">
        <v>1355</v>
      </c>
      <c r="D200" s="667">
        <f t="shared" si="5"/>
        <v>1.157</v>
      </c>
    </row>
    <row r="201" ht="17.65" customHeight="1" spans="1:4">
      <c r="A201" s="527" t="s">
        <v>99</v>
      </c>
      <c r="B201" s="666">
        <v>806</v>
      </c>
      <c r="C201" s="672">
        <v>851</v>
      </c>
      <c r="D201" s="667">
        <f t="shared" si="5"/>
        <v>1.056</v>
      </c>
    </row>
    <row r="202" s="2" customFormat="1" ht="17.65" customHeight="1" spans="1:4">
      <c r="A202" s="527" t="s">
        <v>100</v>
      </c>
      <c r="B202" s="666">
        <v>105</v>
      </c>
      <c r="C202" s="672">
        <v>197</v>
      </c>
      <c r="D202" s="667">
        <f t="shared" si="5"/>
        <v>1.876</v>
      </c>
    </row>
    <row r="203" ht="17.65" customHeight="1" spans="1:4">
      <c r="A203" s="527" t="s">
        <v>236</v>
      </c>
      <c r="B203" s="666">
        <v>10</v>
      </c>
      <c r="C203" s="672"/>
      <c r="D203" s="667" t="str">
        <f t="shared" si="5"/>
        <v/>
      </c>
    </row>
    <row r="204" ht="17.65" customHeight="1" spans="1:4">
      <c r="A204" s="527" t="s">
        <v>237</v>
      </c>
      <c r="B204" s="666">
        <v>5</v>
      </c>
      <c r="C204" s="672">
        <v>20</v>
      </c>
      <c r="D204" s="667">
        <f t="shared" si="5"/>
        <v>4</v>
      </c>
    </row>
    <row r="205" ht="17.65" customHeight="1" spans="1:4">
      <c r="A205" s="527" t="s">
        <v>238</v>
      </c>
      <c r="B205" s="666">
        <v>245</v>
      </c>
      <c r="C205" s="672">
        <v>288</v>
      </c>
      <c r="D205" s="667">
        <f t="shared" si="5"/>
        <v>1.176</v>
      </c>
    </row>
    <row r="206" ht="17.65" customHeight="1" spans="1:4">
      <c r="A206" s="530" t="s">
        <v>239</v>
      </c>
      <c r="B206" s="666">
        <f>SUM(B207:B210)</f>
        <v>1459</v>
      </c>
      <c r="C206" s="666">
        <f>SUM(C207:C210)</f>
        <v>594</v>
      </c>
      <c r="D206" s="667">
        <f t="shared" si="5"/>
        <v>0.407</v>
      </c>
    </row>
    <row r="207" s="2" customFormat="1" ht="17.65" customHeight="1" spans="1:4">
      <c r="A207" s="527" t="s">
        <v>99</v>
      </c>
      <c r="B207" s="666">
        <v>561</v>
      </c>
      <c r="C207" s="672">
        <v>470</v>
      </c>
      <c r="D207" s="667">
        <f t="shared" si="5"/>
        <v>0.838</v>
      </c>
    </row>
    <row r="208" s="2" customFormat="1" ht="17.65" customHeight="1" spans="1:4">
      <c r="A208" s="527" t="s">
        <v>100</v>
      </c>
      <c r="B208" s="666">
        <v>74</v>
      </c>
      <c r="C208" s="672">
        <v>45</v>
      </c>
      <c r="D208" s="667">
        <f t="shared" si="5"/>
        <v>0.608</v>
      </c>
    </row>
    <row r="209" ht="17.65" customHeight="1" spans="1:4">
      <c r="A209" s="527" t="s">
        <v>798</v>
      </c>
      <c r="B209" s="666">
        <v>7</v>
      </c>
      <c r="C209" s="672"/>
      <c r="D209" s="667" t="str">
        <f t="shared" si="5"/>
        <v/>
      </c>
    </row>
    <row r="210" ht="17.65" customHeight="1" spans="1:4">
      <c r="A210" s="527" t="s">
        <v>242</v>
      </c>
      <c r="B210" s="666">
        <v>817</v>
      </c>
      <c r="C210" s="672">
        <v>79</v>
      </c>
      <c r="D210" s="667">
        <f t="shared" si="5"/>
        <v>0.097</v>
      </c>
    </row>
    <row r="211" ht="17.65" customHeight="1" spans="1:4">
      <c r="A211" s="530" t="s">
        <v>799</v>
      </c>
      <c r="B211" s="666">
        <f>SUM(B212:B217)</f>
        <v>14488</v>
      </c>
      <c r="C211" s="666">
        <f>SUM(C212:C217)</f>
        <v>13653</v>
      </c>
      <c r="D211" s="667">
        <f t="shared" si="5"/>
        <v>0.942</v>
      </c>
    </row>
    <row r="212" ht="17.65" customHeight="1" spans="1:4">
      <c r="A212" s="527" t="s">
        <v>800</v>
      </c>
      <c r="B212" s="666">
        <v>1718</v>
      </c>
      <c r="C212" s="672">
        <v>1610</v>
      </c>
      <c r="D212" s="667">
        <f t="shared" si="5"/>
        <v>0.937</v>
      </c>
    </row>
    <row r="213" s="2" customFormat="1" ht="17.65" customHeight="1" spans="1:4">
      <c r="A213" s="527" t="s">
        <v>245</v>
      </c>
      <c r="B213" s="666">
        <v>3240</v>
      </c>
      <c r="C213" s="672">
        <v>3210</v>
      </c>
      <c r="D213" s="667">
        <f t="shared" si="5"/>
        <v>0.991</v>
      </c>
    </row>
    <row r="214" ht="17.65" customHeight="1" spans="1:4">
      <c r="A214" s="527" t="s">
        <v>246</v>
      </c>
      <c r="B214" s="666">
        <v>8318</v>
      </c>
      <c r="C214" s="672">
        <v>7906</v>
      </c>
      <c r="D214" s="667">
        <f t="shared" si="5"/>
        <v>0.95</v>
      </c>
    </row>
    <row r="215" ht="17.65" customHeight="1" spans="1:4">
      <c r="A215" s="527" t="s">
        <v>247</v>
      </c>
      <c r="B215" s="666">
        <v>399</v>
      </c>
      <c r="C215" s="672">
        <v>327</v>
      </c>
      <c r="D215" s="667">
        <f t="shared" si="5"/>
        <v>0.82</v>
      </c>
    </row>
    <row r="216" ht="17.65" customHeight="1" spans="1:4">
      <c r="A216" s="527" t="s">
        <v>801</v>
      </c>
      <c r="B216" s="666">
        <v>810</v>
      </c>
      <c r="C216" s="672">
        <v>600</v>
      </c>
      <c r="D216" s="667">
        <f t="shared" si="5"/>
        <v>0.741</v>
      </c>
    </row>
    <row r="217" s="2" customFormat="1" ht="17.65" customHeight="1" spans="1:4">
      <c r="A217" s="527" t="s">
        <v>802</v>
      </c>
      <c r="B217" s="666">
        <v>3</v>
      </c>
      <c r="C217" s="672"/>
      <c r="D217" s="667" t="str">
        <f t="shared" si="5"/>
        <v/>
      </c>
    </row>
    <row r="218" ht="17.65" customHeight="1" spans="1:4">
      <c r="A218" s="530" t="s">
        <v>250</v>
      </c>
      <c r="B218" s="666">
        <f>SUM(B219:B224)</f>
        <v>1809</v>
      </c>
      <c r="C218" s="666">
        <f>SUM(C219:C224)</f>
        <v>1179</v>
      </c>
      <c r="D218" s="667">
        <f t="shared" si="5"/>
        <v>0.652</v>
      </c>
    </row>
    <row r="219" s="2" customFormat="1" ht="17.65" customHeight="1" spans="1:4">
      <c r="A219" s="527" t="s">
        <v>251</v>
      </c>
      <c r="B219" s="666">
        <v>250</v>
      </c>
      <c r="C219" s="672">
        <v>1000</v>
      </c>
      <c r="D219" s="667">
        <f t="shared" si="5"/>
        <v>4</v>
      </c>
    </row>
    <row r="220" s="2" customFormat="1" ht="17.65" customHeight="1" spans="1:4">
      <c r="A220" s="527" t="s">
        <v>252</v>
      </c>
      <c r="B220" s="666">
        <v>426</v>
      </c>
      <c r="C220" s="672">
        <v>150</v>
      </c>
      <c r="D220" s="667">
        <f t="shared" si="5"/>
        <v>0.352</v>
      </c>
    </row>
    <row r="221" ht="17.65" customHeight="1" spans="1:4">
      <c r="A221" s="527" t="s">
        <v>253</v>
      </c>
      <c r="B221" s="666">
        <v>850</v>
      </c>
      <c r="C221" s="672"/>
      <c r="D221" s="667" t="str">
        <f t="shared" si="5"/>
        <v/>
      </c>
    </row>
    <row r="222" ht="17.65" customHeight="1" spans="1:4">
      <c r="A222" s="527" t="s">
        <v>254</v>
      </c>
      <c r="B222" s="666">
        <v>30</v>
      </c>
      <c r="C222" s="672"/>
      <c r="D222" s="667" t="str">
        <f t="shared" si="5"/>
        <v/>
      </c>
    </row>
    <row r="223" ht="17.65" customHeight="1" spans="1:4">
      <c r="A223" s="527" t="s">
        <v>255</v>
      </c>
      <c r="B223" s="666">
        <v>49</v>
      </c>
      <c r="C223" s="672">
        <v>29</v>
      </c>
      <c r="D223" s="667">
        <f t="shared" si="5"/>
        <v>0.592</v>
      </c>
    </row>
    <row r="224" ht="17.65" customHeight="1" spans="1:4">
      <c r="A224" s="527" t="s">
        <v>256</v>
      </c>
      <c r="B224" s="666">
        <v>204</v>
      </c>
      <c r="C224" s="672"/>
      <c r="D224" s="667" t="str">
        <f t="shared" si="5"/>
        <v/>
      </c>
    </row>
    <row r="225" ht="17.65" customHeight="1" spans="1:4">
      <c r="A225" s="530" t="s">
        <v>257</v>
      </c>
      <c r="B225" s="666">
        <f>SUM(B226:B232)</f>
        <v>2640</v>
      </c>
      <c r="C225" s="666">
        <f>SUM(C226:C232)</f>
        <v>3295</v>
      </c>
      <c r="D225" s="667">
        <f t="shared" si="5"/>
        <v>1.248</v>
      </c>
    </row>
    <row r="226" ht="17.65" customHeight="1" spans="1:4">
      <c r="A226" s="527" t="s">
        <v>258</v>
      </c>
      <c r="B226" s="666">
        <v>125</v>
      </c>
      <c r="C226" s="672">
        <v>127</v>
      </c>
      <c r="D226" s="667">
        <f t="shared" si="5"/>
        <v>1.016</v>
      </c>
    </row>
    <row r="227" ht="17.65" customHeight="1" spans="1:4">
      <c r="A227" s="527" t="s">
        <v>259</v>
      </c>
      <c r="B227" s="666">
        <v>550</v>
      </c>
      <c r="C227" s="672">
        <v>528</v>
      </c>
      <c r="D227" s="667">
        <f t="shared" si="5"/>
        <v>0.96</v>
      </c>
    </row>
    <row r="228" ht="17.65" customHeight="1" spans="1:4">
      <c r="A228" s="527" t="s">
        <v>260</v>
      </c>
      <c r="B228" s="666">
        <v>697</v>
      </c>
      <c r="C228" s="672">
        <v>403</v>
      </c>
      <c r="D228" s="667">
        <f t="shared" si="5"/>
        <v>0.578</v>
      </c>
    </row>
    <row r="229" ht="17.65" customHeight="1" spans="1:4">
      <c r="A229" s="527" t="s">
        <v>803</v>
      </c>
      <c r="B229" s="666"/>
      <c r="C229" s="672">
        <v>748</v>
      </c>
      <c r="D229" s="667" t="str">
        <f t="shared" si="5"/>
        <v/>
      </c>
    </row>
    <row r="230" ht="17.65" customHeight="1" spans="1:4">
      <c r="A230" s="527" t="s">
        <v>261</v>
      </c>
      <c r="B230" s="666">
        <v>178</v>
      </c>
      <c r="C230" s="672">
        <v>193</v>
      </c>
      <c r="D230" s="667">
        <f t="shared" si="5"/>
        <v>1.084</v>
      </c>
    </row>
    <row r="231" ht="17.65" customHeight="1" spans="1:4">
      <c r="A231" s="527" t="s">
        <v>262</v>
      </c>
      <c r="B231" s="666"/>
      <c r="C231" s="672">
        <v>207</v>
      </c>
      <c r="D231" s="667" t="str">
        <f t="shared" si="5"/>
        <v/>
      </c>
    </row>
    <row r="232" ht="17.65" customHeight="1" spans="1:4">
      <c r="A232" s="527" t="s">
        <v>263</v>
      </c>
      <c r="B232" s="666">
        <v>1090</v>
      </c>
      <c r="C232" s="672">
        <v>1089</v>
      </c>
      <c r="D232" s="667">
        <f t="shared" si="5"/>
        <v>0.999</v>
      </c>
    </row>
    <row r="233" ht="17.65" customHeight="1" spans="1:4">
      <c r="A233" s="530" t="s">
        <v>264</v>
      </c>
      <c r="B233" s="666">
        <f>SUM(B234:B239)</f>
        <v>300</v>
      </c>
      <c r="C233" s="666">
        <f>SUM(C234:C238)</f>
        <v>386</v>
      </c>
      <c r="D233" s="667">
        <f t="shared" si="5"/>
        <v>1.287</v>
      </c>
    </row>
    <row r="234" ht="17.65" customHeight="1" spans="1:4">
      <c r="A234" s="527" t="s">
        <v>265</v>
      </c>
      <c r="B234" s="666">
        <v>99</v>
      </c>
      <c r="C234" s="672">
        <v>386</v>
      </c>
      <c r="D234" s="667">
        <f t="shared" si="5"/>
        <v>3.899</v>
      </c>
    </row>
    <row r="235" s="2" customFormat="1" ht="17.65" customHeight="1" spans="1:4">
      <c r="A235" s="527" t="s">
        <v>266</v>
      </c>
      <c r="B235" s="666">
        <v>132</v>
      </c>
      <c r="C235" s="672"/>
      <c r="D235" s="667" t="str">
        <f t="shared" si="5"/>
        <v/>
      </c>
    </row>
    <row r="236" ht="17.65" customHeight="1" spans="1:4">
      <c r="A236" s="527" t="s">
        <v>804</v>
      </c>
      <c r="B236" s="666">
        <v>3</v>
      </c>
      <c r="C236" s="672"/>
      <c r="D236" s="667" t="str">
        <f t="shared" si="5"/>
        <v/>
      </c>
    </row>
    <row r="237" ht="17.65" customHeight="1" spans="1:4">
      <c r="A237" s="527" t="s">
        <v>268</v>
      </c>
      <c r="B237" s="666">
        <v>27</v>
      </c>
      <c r="C237" s="672"/>
      <c r="D237" s="667" t="str">
        <f t="shared" si="5"/>
        <v/>
      </c>
    </row>
    <row r="238" s="2" customFormat="1" ht="17.65" customHeight="1" spans="1:4">
      <c r="A238" s="527" t="s">
        <v>269</v>
      </c>
      <c r="B238" s="666">
        <v>20</v>
      </c>
      <c r="C238" s="672"/>
      <c r="D238" s="667" t="str">
        <f t="shared" si="5"/>
        <v/>
      </c>
    </row>
    <row r="239" s="2" customFormat="1" ht="17.65" customHeight="1" spans="1:4">
      <c r="A239" s="527" t="s">
        <v>270</v>
      </c>
      <c r="B239" s="666">
        <v>19</v>
      </c>
      <c r="C239" s="672"/>
      <c r="D239" s="667" t="str">
        <f t="shared" si="5"/>
        <v/>
      </c>
    </row>
    <row r="240" ht="17.65" customHeight="1" spans="1:4">
      <c r="A240" s="530" t="s">
        <v>271</v>
      </c>
      <c r="B240" s="666">
        <f>SUM(B241:B245)</f>
        <v>729</v>
      </c>
      <c r="C240" s="666">
        <f>SUM(C241:C245)</f>
        <v>1671</v>
      </c>
      <c r="D240" s="667">
        <f t="shared" si="5"/>
        <v>2.292</v>
      </c>
    </row>
    <row r="241" ht="17.65" customHeight="1" spans="1:4">
      <c r="A241" s="527" t="s">
        <v>272</v>
      </c>
      <c r="B241" s="666">
        <v>182</v>
      </c>
      <c r="C241" s="666">
        <v>182</v>
      </c>
      <c r="D241" s="667">
        <f t="shared" si="5"/>
        <v>1</v>
      </c>
    </row>
    <row r="242" s="2" customFormat="1" ht="17.65" customHeight="1" spans="1:4">
      <c r="A242" s="527" t="s">
        <v>273</v>
      </c>
      <c r="B242" s="666">
        <v>410</v>
      </c>
      <c r="C242" s="672">
        <v>289</v>
      </c>
      <c r="D242" s="667">
        <f t="shared" si="5"/>
        <v>0.705</v>
      </c>
    </row>
    <row r="243" ht="17.65" customHeight="1" spans="1:4">
      <c r="A243" s="527" t="s">
        <v>274</v>
      </c>
      <c r="B243" s="666">
        <v>137</v>
      </c>
      <c r="C243" s="672">
        <v>535</v>
      </c>
      <c r="D243" s="667">
        <f t="shared" si="5"/>
        <v>3.905</v>
      </c>
    </row>
    <row r="244" ht="17.65" customHeight="1" spans="1:4">
      <c r="A244" s="527" t="s">
        <v>805</v>
      </c>
      <c r="B244" s="666"/>
      <c r="C244" s="672">
        <v>569</v>
      </c>
      <c r="D244" s="667" t="str">
        <f t="shared" si="5"/>
        <v/>
      </c>
    </row>
    <row r="245" ht="17.65" customHeight="1" spans="1:4">
      <c r="A245" s="527" t="s">
        <v>806</v>
      </c>
      <c r="B245" s="666"/>
      <c r="C245" s="672">
        <v>96</v>
      </c>
      <c r="D245" s="667" t="str">
        <f t="shared" si="5"/>
        <v/>
      </c>
    </row>
    <row r="246" ht="17.65" customHeight="1" spans="1:4">
      <c r="A246" s="530" t="s">
        <v>275</v>
      </c>
      <c r="B246" s="666">
        <f>SUM(B247:B253)</f>
        <v>1052</v>
      </c>
      <c r="C246" s="666">
        <f>SUM(C247:C253)</f>
        <v>797</v>
      </c>
      <c r="D246" s="667">
        <f t="shared" si="5"/>
        <v>0.758</v>
      </c>
    </row>
    <row r="247" ht="17.65" customHeight="1" spans="1:4">
      <c r="A247" s="527" t="s">
        <v>99</v>
      </c>
      <c r="B247" s="666">
        <v>192</v>
      </c>
      <c r="C247" s="672">
        <v>187</v>
      </c>
      <c r="D247" s="667">
        <f t="shared" si="5"/>
        <v>0.974</v>
      </c>
    </row>
    <row r="248" ht="17.65" customHeight="1" spans="1:4">
      <c r="A248" s="527" t="s">
        <v>100</v>
      </c>
      <c r="B248" s="666">
        <v>57</v>
      </c>
      <c r="C248" s="672"/>
      <c r="D248" s="667" t="str">
        <f t="shared" si="5"/>
        <v/>
      </c>
    </row>
    <row r="249" s="2" customFormat="1" ht="17.65" customHeight="1" spans="1:4">
      <c r="A249" s="527" t="s">
        <v>276</v>
      </c>
      <c r="B249" s="666">
        <v>52</v>
      </c>
      <c r="C249" s="672"/>
      <c r="D249" s="667" t="str">
        <f t="shared" si="5"/>
        <v/>
      </c>
    </row>
    <row r="250" ht="17.65" customHeight="1" spans="1:4">
      <c r="A250" s="527" t="s">
        <v>277</v>
      </c>
      <c r="B250" s="666">
        <v>82</v>
      </c>
      <c r="C250" s="672">
        <v>17</v>
      </c>
      <c r="D250" s="667">
        <f t="shared" si="5"/>
        <v>0.207</v>
      </c>
    </row>
    <row r="251" ht="17.65" customHeight="1" spans="1:4">
      <c r="A251" s="527" t="s">
        <v>278</v>
      </c>
      <c r="B251" s="666">
        <v>6</v>
      </c>
      <c r="C251" s="672"/>
      <c r="D251" s="667" t="str">
        <f t="shared" si="5"/>
        <v/>
      </c>
    </row>
    <row r="252" ht="17.65" customHeight="1" spans="1:4">
      <c r="A252" s="527" t="s">
        <v>279</v>
      </c>
      <c r="B252" s="666">
        <v>452</v>
      </c>
      <c r="C252" s="672">
        <v>424</v>
      </c>
      <c r="D252" s="667">
        <f t="shared" si="5"/>
        <v>0.938</v>
      </c>
    </row>
    <row r="253" s="2" customFormat="1" ht="17.65" customHeight="1" spans="1:4">
      <c r="A253" s="527" t="s">
        <v>280</v>
      </c>
      <c r="B253" s="666">
        <v>211</v>
      </c>
      <c r="C253" s="672">
        <v>169</v>
      </c>
      <c r="D253" s="667">
        <f t="shared" si="5"/>
        <v>0.801</v>
      </c>
    </row>
    <row r="254" ht="17.65" customHeight="1" spans="1:4">
      <c r="A254" s="530" t="s">
        <v>281</v>
      </c>
      <c r="B254" s="666">
        <f>SUM(B255:B256)</f>
        <v>144</v>
      </c>
      <c r="C254" s="666">
        <f>SUM(C255:C256)</f>
        <v>111</v>
      </c>
      <c r="D254" s="667">
        <f t="shared" si="5"/>
        <v>0.771</v>
      </c>
    </row>
    <row r="255" s="2" customFormat="1" ht="17.65" customHeight="1" spans="1:4">
      <c r="A255" s="527" t="s">
        <v>99</v>
      </c>
      <c r="B255" s="666">
        <v>141</v>
      </c>
      <c r="C255" s="672">
        <v>96</v>
      </c>
      <c r="D255" s="667">
        <f t="shared" ref="D255:D318" si="6">IF(AND(B255&lt;&gt;0,C255&lt;&gt;0),C255/B255,"")</f>
        <v>0.681</v>
      </c>
    </row>
    <row r="256" s="2" customFormat="1" ht="17.65" customHeight="1" spans="1:4">
      <c r="A256" s="527" t="s">
        <v>100</v>
      </c>
      <c r="B256" s="666">
        <v>3</v>
      </c>
      <c r="C256" s="672">
        <v>15</v>
      </c>
      <c r="D256" s="667">
        <f t="shared" si="6"/>
        <v>5</v>
      </c>
    </row>
    <row r="257" s="2" customFormat="1" ht="17.65" customHeight="1" spans="1:4">
      <c r="A257" s="530" t="s">
        <v>282</v>
      </c>
      <c r="B257" s="666">
        <f>SUM(B258:B259)</f>
        <v>10007</v>
      </c>
      <c r="C257" s="666">
        <f>SUM(C258:C259)</f>
        <v>11774</v>
      </c>
      <c r="D257" s="667">
        <f t="shared" si="6"/>
        <v>1.177</v>
      </c>
    </row>
    <row r="258" ht="17.65" customHeight="1" spans="1:4">
      <c r="A258" s="527" t="s">
        <v>283</v>
      </c>
      <c r="B258" s="666">
        <v>4707</v>
      </c>
      <c r="C258" s="672">
        <v>5308</v>
      </c>
      <c r="D258" s="667">
        <f t="shared" si="6"/>
        <v>1.128</v>
      </c>
    </row>
    <row r="259" ht="17.65" customHeight="1" spans="1:4">
      <c r="A259" s="527" t="s">
        <v>284</v>
      </c>
      <c r="B259" s="666">
        <v>5300</v>
      </c>
      <c r="C259" s="672">
        <v>6466</v>
      </c>
      <c r="D259" s="667">
        <f t="shared" si="6"/>
        <v>1.22</v>
      </c>
    </row>
    <row r="260" ht="17.65" customHeight="1" spans="1:4">
      <c r="A260" s="530" t="s">
        <v>285</v>
      </c>
      <c r="B260" s="666">
        <f>SUM(B261:B262)</f>
        <v>1528</v>
      </c>
      <c r="C260" s="666">
        <f>SUM(C261:C262)</f>
        <v>1559</v>
      </c>
      <c r="D260" s="667">
        <f t="shared" si="6"/>
        <v>1.02</v>
      </c>
    </row>
    <row r="261" ht="17.65" customHeight="1" spans="1:4">
      <c r="A261" s="527" t="s">
        <v>286</v>
      </c>
      <c r="B261" s="666">
        <v>1510</v>
      </c>
      <c r="C261" s="672">
        <v>1559</v>
      </c>
      <c r="D261" s="667">
        <f t="shared" si="6"/>
        <v>1.032</v>
      </c>
    </row>
    <row r="262" ht="17.65" customHeight="1" spans="1:4">
      <c r="A262" s="527" t="s">
        <v>287</v>
      </c>
      <c r="B262" s="666">
        <v>18</v>
      </c>
      <c r="C262" s="672"/>
      <c r="D262" s="667" t="str">
        <f t="shared" si="6"/>
        <v/>
      </c>
    </row>
    <row r="263" ht="17.65" customHeight="1" spans="1:4">
      <c r="A263" s="530" t="s">
        <v>288</v>
      </c>
      <c r="B263" s="666">
        <f>SUM(B264:B265)</f>
        <v>1494</v>
      </c>
      <c r="C263" s="666">
        <f>SUM(C264:C265)</f>
        <v>1400</v>
      </c>
      <c r="D263" s="667">
        <f t="shared" si="6"/>
        <v>0.937</v>
      </c>
    </row>
    <row r="264" s="2" customFormat="1" ht="17.65" customHeight="1" spans="1:4">
      <c r="A264" s="527" t="s">
        <v>289</v>
      </c>
      <c r="B264" s="666">
        <v>50</v>
      </c>
      <c r="C264" s="672">
        <v>50</v>
      </c>
      <c r="D264" s="667">
        <f t="shared" si="6"/>
        <v>1</v>
      </c>
    </row>
    <row r="265" ht="17.65" customHeight="1" spans="1:4">
      <c r="A265" s="527" t="s">
        <v>290</v>
      </c>
      <c r="B265" s="666">
        <v>1444</v>
      </c>
      <c r="C265" s="672">
        <v>1350</v>
      </c>
      <c r="D265" s="667">
        <f t="shared" si="6"/>
        <v>0.935</v>
      </c>
    </row>
    <row r="266" ht="17.65" customHeight="1" spans="1:4">
      <c r="A266" s="530" t="s">
        <v>291</v>
      </c>
      <c r="B266" s="666">
        <f>SUM(B267:B267)</f>
        <v>462</v>
      </c>
      <c r="C266" s="666">
        <f>SUM(C267:C267)</f>
        <v>438</v>
      </c>
      <c r="D266" s="667">
        <f t="shared" si="6"/>
        <v>0.948</v>
      </c>
    </row>
    <row r="267" ht="17.65" customHeight="1" spans="1:4">
      <c r="A267" s="527" t="s">
        <v>292</v>
      </c>
      <c r="B267" s="666">
        <v>462</v>
      </c>
      <c r="C267" s="672">
        <v>438</v>
      </c>
      <c r="D267" s="667">
        <f t="shared" si="6"/>
        <v>0.948</v>
      </c>
    </row>
    <row r="268" ht="17.65" customHeight="1" spans="1:4">
      <c r="A268" s="530" t="s">
        <v>293</v>
      </c>
      <c r="B268" s="666">
        <f>SUM(B269:B270)</f>
        <v>5137</v>
      </c>
      <c r="C268" s="666">
        <f>SUM(C269:C270)</f>
        <v>11410</v>
      </c>
      <c r="D268" s="667">
        <f t="shared" si="6"/>
        <v>2.221</v>
      </c>
    </row>
    <row r="269" ht="17.65" customHeight="1" spans="1:4">
      <c r="A269" s="527" t="s">
        <v>294</v>
      </c>
      <c r="B269" s="666"/>
      <c r="C269" s="666">
        <v>1500</v>
      </c>
      <c r="D269" s="667" t="str">
        <f t="shared" si="6"/>
        <v/>
      </c>
    </row>
    <row r="270" ht="17.65" customHeight="1" spans="1:4">
      <c r="A270" s="527" t="s">
        <v>295</v>
      </c>
      <c r="B270" s="666">
        <v>5137</v>
      </c>
      <c r="C270" s="672">
        <v>9910</v>
      </c>
      <c r="D270" s="667">
        <f t="shared" si="6"/>
        <v>1.929</v>
      </c>
    </row>
    <row r="271" ht="17.65" customHeight="1" spans="1:4">
      <c r="A271" s="530" t="s">
        <v>296</v>
      </c>
      <c r="B271" s="666">
        <f>SUM(B272:B272)</f>
        <v>0</v>
      </c>
      <c r="C271" s="666">
        <f>SUM(C272:C272)</f>
        <v>0</v>
      </c>
      <c r="D271" s="667" t="str">
        <f t="shared" si="6"/>
        <v/>
      </c>
    </row>
    <row r="272" ht="17.65" customHeight="1" spans="1:4">
      <c r="A272" s="527" t="s">
        <v>298</v>
      </c>
      <c r="B272" s="666"/>
      <c r="C272" s="672"/>
      <c r="D272" s="667" t="str">
        <f t="shared" si="6"/>
        <v/>
      </c>
    </row>
    <row r="273" s="2" customFormat="1" ht="17.65" customHeight="1" spans="1:4">
      <c r="A273" s="530" t="s">
        <v>807</v>
      </c>
      <c r="B273" s="666">
        <f>SUM(B274:B278)</f>
        <v>126</v>
      </c>
      <c r="C273" s="666">
        <v>613</v>
      </c>
      <c r="D273" s="667">
        <f t="shared" si="6"/>
        <v>4.865</v>
      </c>
    </row>
    <row r="274" ht="17.65" customHeight="1" spans="1:4">
      <c r="A274" s="527" t="s">
        <v>99</v>
      </c>
      <c r="B274" s="666">
        <v>63</v>
      </c>
      <c r="C274" s="672">
        <v>150</v>
      </c>
      <c r="D274" s="667">
        <f t="shared" si="6"/>
        <v>2.381</v>
      </c>
    </row>
    <row r="275" ht="17.65" customHeight="1" spans="1:4">
      <c r="A275" s="527" t="s">
        <v>100</v>
      </c>
      <c r="B275" s="666">
        <v>23</v>
      </c>
      <c r="C275" s="672">
        <v>260</v>
      </c>
      <c r="D275" s="667">
        <f t="shared" si="6"/>
        <v>11.304</v>
      </c>
    </row>
    <row r="276" ht="17.65" customHeight="1" spans="1:4">
      <c r="A276" s="527" t="s">
        <v>781</v>
      </c>
      <c r="B276" s="666">
        <v>35</v>
      </c>
      <c r="C276" s="672"/>
      <c r="D276" s="667" t="str">
        <f t="shared" si="6"/>
        <v/>
      </c>
    </row>
    <row r="277" ht="17.65" customHeight="1" spans="1:4">
      <c r="A277" s="527" t="s">
        <v>808</v>
      </c>
      <c r="B277" s="666">
        <v>5</v>
      </c>
      <c r="C277" s="672">
        <v>61</v>
      </c>
      <c r="D277" s="667">
        <f t="shared" si="6"/>
        <v>12.2</v>
      </c>
    </row>
    <row r="278" ht="17.65" customHeight="1" spans="1:4">
      <c r="A278" s="527" t="s">
        <v>809</v>
      </c>
      <c r="B278" s="666"/>
      <c r="C278" s="672">
        <v>143</v>
      </c>
      <c r="D278" s="667" t="str">
        <f t="shared" si="6"/>
        <v/>
      </c>
    </row>
    <row r="279" ht="17.65" customHeight="1" spans="1:4">
      <c r="A279" s="530" t="s">
        <v>304</v>
      </c>
      <c r="B279" s="666">
        <f>B280</f>
        <v>3</v>
      </c>
      <c r="C279" s="666">
        <f>C280</f>
        <v>195</v>
      </c>
      <c r="D279" s="667">
        <f t="shared" si="6"/>
        <v>65</v>
      </c>
    </row>
    <row r="280" s="2" customFormat="1" ht="17.65" customHeight="1" spans="1:4">
      <c r="A280" s="527" t="s">
        <v>305</v>
      </c>
      <c r="B280" s="666">
        <v>3</v>
      </c>
      <c r="C280" s="672">
        <v>195</v>
      </c>
      <c r="D280" s="667">
        <f t="shared" si="6"/>
        <v>65</v>
      </c>
    </row>
    <row r="281" ht="17.65" customHeight="1" spans="1:4">
      <c r="A281" s="530" t="s">
        <v>810</v>
      </c>
      <c r="B281" s="666">
        <f>SUM(B282+B286+B289+B292+B301+B305+B309+B311+B315+B317+B319)</f>
        <v>35065</v>
      </c>
      <c r="C281" s="666">
        <f>SUM(C282+C286+C289+C292+C299+C301+C305+C309+C311+C315+C317+C319)</f>
        <v>31912</v>
      </c>
      <c r="D281" s="667">
        <f t="shared" si="6"/>
        <v>0.91</v>
      </c>
    </row>
    <row r="282" ht="17.65" customHeight="1" spans="1:4">
      <c r="A282" s="530" t="s">
        <v>811</v>
      </c>
      <c r="B282" s="666">
        <f>SUM(B283:B285)</f>
        <v>670</v>
      </c>
      <c r="C282" s="666">
        <f>SUM(C283:C285)</f>
        <v>445</v>
      </c>
      <c r="D282" s="667">
        <f t="shared" si="6"/>
        <v>0.664</v>
      </c>
    </row>
    <row r="283" ht="17.65" customHeight="1" spans="1:4">
      <c r="A283" s="527" t="s">
        <v>99</v>
      </c>
      <c r="B283" s="666">
        <v>434</v>
      </c>
      <c r="C283" s="672">
        <v>375</v>
      </c>
      <c r="D283" s="667">
        <f t="shared" si="6"/>
        <v>0.864</v>
      </c>
    </row>
    <row r="284" ht="17.65" customHeight="1" spans="1:4">
      <c r="A284" s="527" t="s">
        <v>100</v>
      </c>
      <c r="B284" s="666">
        <v>226</v>
      </c>
      <c r="C284" s="672">
        <v>70</v>
      </c>
      <c r="D284" s="667">
        <f t="shared" si="6"/>
        <v>0.31</v>
      </c>
    </row>
    <row r="285" ht="17.65" customHeight="1" spans="1:4">
      <c r="A285" s="527" t="s">
        <v>812</v>
      </c>
      <c r="B285" s="666">
        <v>10</v>
      </c>
      <c r="C285" s="672"/>
      <c r="D285" s="667" t="str">
        <f t="shared" si="6"/>
        <v/>
      </c>
    </row>
    <row r="286" s="2" customFormat="1" ht="17.65" customHeight="1" spans="1:4">
      <c r="A286" s="530" t="s">
        <v>309</v>
      </c>
      <c r="B286" s="666">
        <f>SUM(B287:B288)</f>
        <v>2220</v>
      </c>
      <c r="C286" s="666">
        <f>SUM(C287:C288)</f>
        <v>2205</v>
      </c>
      <c r="D286" s="667">
        <f t="shared" si="6"/>
        <v>0.993</v>
      </c>
    </row>
    <row r="287" ht="17.65" customHeight="1" spans="1:4">
      <c r="A287" s="527" t="s">
        <v>310</v>
      </c>
      <c r="B287" s="666">
        <v>1955</v>
      </c>
      <c r="C287" s="672">
        <v>1605</v>
      </c>
      <c r="D287" s="667">
        <f t="shared" si="6"/>
        <v>0.821</v>
      </c>
    </row>
    <row r="288" ht="17.65" customHeight="1" spans="1:4">
      <c r="A288" s="527" t="s">
        <v>311</v>
      </c>
      <c r="B288" s="666">
        <v>265</v>
      </c>
      <c r="C288" s="672">
        <v>600</v>
      </c>
      <c r="D288" s="667">
        <f t="shared" si="6"/>
        <v>2.264</v>
      </c>
    </row>
    <row r="289" ht="17.65" customHeight="1" spans="1:4">
      <c r="A289" s="530" t="s">
        <v>312</v>
      </c>
      <c r="B289" s="666">
        <f>SUM(B290:B291)</f>
        <v>3822</v>
      </c>
      <c r="C289" s="666">
        <f>SUM(C290:C291)</f>
        <v>3482</v>
      </c>
      <c r="D289" s="667">
        <f t="shared" si="6"/>
        <v>0.911</v>
      </c>
    </row>
    <row r="290" ht="17.65" customHeight="1" spans="1:4">
      <c r="A290" s="527" t="s">
        <v>313</v>
      </c>
      <c r="B290" s="666">
        <v>3722</v>
      </c>
      <c r="C290" s="672">
        <v>3261</v>
      </c>
      <c r="D290" s="667">
        <f t="shared" si="6"/>
        <v>0.876</v>
      </c>
    </row>
    <row r="291" ht="17.65" customHeight="1" spans="1:4">
      <c r="A291" s="527" t="s">
        <v>314</v>
      </c>
      <c r="B291" s="666">
        <v>100</v>
      </c>
      <c r="C291" s="672">
        <v>221</v>
      </c>
      <c r="D291" s="667">
        <f t="shared" si="6"/>
        <v>2.21</v>
      </c>
    </row>
    <row r="292" ht="17.65" customHeight="1" spans="1:4">
      <c r="A292" s="530" t="s">
        <v>315</v>
      </c>
      <c r="B292" s="666">
        <f>SUM(B293:B298)</f>
        <v>3128</v>
      </c>
      <c r="C292" s="666">
        <f>SUM(C293:C298)</f>
        <v>3751</v>
      </c>
      <c r="D292" s="667">
        <f t="shared" si="6"/>
        <v>1.199</v>
      </c>
    </row>
    <row r="293" s="2" customFormat="1" ht="17.65" customHeight="1" spans="1:4">
      <c r="A293" s="527" t="s">
        <v>316</v>
      </c>
      <c r="B293" s="666">
        <v>420</v>
      </c>
      <c r="C293" s="672">
        <v>463</v>
      </c>
      <c r="D293" s="667">
        <f t="shared" si="6"/>
        <v>1.102</v>
      </c>
    </row>
    <row r="294" ht="17.65" customHeight="1" spans="1:4">
      <c r="A294" s="527" t="s">
        <v>317</v>
      </c>
      <c r="B294" s="666">
        <v>100</v>
      </c>
      <c r="C294" s="672">
        <v>95</v>
      </c>
      <c r="D294" s="667">
        <f t="shared" si="6"/>
        <v>0.95</v>
      </c>
    </row>
    <row r="295" ht="17.65" customHeight="1" spans="1:4">
      <c r="A295" s="527" t="s">
        <v>318</v>
      </c>
      <c r="B295" s="666">
        <v>505</v>
      </c>
      <c r="C295" s="672">
        <v>536</v>
      </c>
      <c r="D295" s="667">
        <f t="shared" si="6"/>
        <v>1.061</v>
      </c>
    </row>
    <row r="296" ht="17.65" customHeight="1" spans="1:4">
      <c r="A296" s="527" t="s">
        <v>319</v>
      </c>
      <c r="B296" s="666">
        <v>1872</v>
      </c>
      <c r="C296" s="672">
        <v>2287</v>
      </c>
      <c r="D296" s="667">
        <f t="shared" si="6"/>
        <v>1.222</v>
      </c>
    </row>
    <row r="297" ht="17.65" customHeight="1" spans="1:4">
      <c r="A297" s="527" t="s">
        <v>813</v>
      </c>
      <c r="B297" s="666">
        <v>179</v>
      </c>
      <c r="C297" s="672">
        <v>370</v>
      </c>
      <c r="D297" s="667">
        <f t="shared" si="6"/>
        <v>2.067</v>
      </c>
    </row>
    <row r="298" ht="17.65" customHeight="1" spans="1:4">
      <c r="A298" s="527" t="s">
        <v>321</v>
      </c>
      <c r="B298" s="666">
        <v>52</v>
      </c>
      <c r="C298" s="672"/>
      <c r="D298" s="667" t="str">
        <f t="shared" si="6"/>
        <v/>
      </c>
    </row>
    <row r="299" ht="17.65" customHeight="1" spans="1:4">
      <c r="A299" s="530" t="s">
        <v>814</v>
      </c>
      <c r="B299" s="666"/>
      <c r="C299" s="672">
        <f>SUM(C300)</f>
        <v>10</v>
      </c>
      <c r="D299" s="667" t="str">
        <f t="shared" si="6"/>
        <v/>
      </c>
    </row>
    <row r="300" ht="17.65" customHeight="1" spans="1:4">
      <c r="A300" s="527" t="s">
        <v>815</v>
      </c>
      <c r="B300" s="666"/>
      <c r="C300" s="672">
        <v>10</v>
      </c>
      <c r="D300" s="667" t="str">
        <f t="shared" si="6"/>
        <v/>
      </c>
    </row>
    <row r="301" s="2" customFormat="1" ht="17.65" customHeight="1" spans="1:4">
      <c r="A301" s="530" t="s">
        <v>322</v>
      </c>
      <c r="B301" s="666">
        <f>SUM(B302:B304)</f>
        <v>968</v>
      </c>
      <c r="C301" s="666">
        <f>SUM(C302:C304)</f>
        <v>487</v>
      </c>
      <c r="D301" s="667">
        <f t="shared" si="6"/>
        <v>0.503</v>
      </c>
    </row>
    <row r="302" ht="17.65" customHeight="1" spans="1:4">
      <c r="A302" s="527" t="s">
        <v>323</v>
      </c>
      <c r="B302" s="666">
        <v>40</v>
      </c>
      <c r="C302" s="672">
        <v>162</v>
      </c>
      <c r="D302" s="667">
        <f t="shared" si="6"/>
        <v>4.05</v>
      </c>
    </row>
    <row r="303" ht="17.65" customHeight="1" spans="1:4">
      <c r="A303" s="527" t="s">
        <v>324</v>
      </c>
      <c r="B303" s="666">
        <v>416</v>
      </c>
      <c r="C303" s="672">
        <v>325</v>
      </c>
      <c r="D303" s="667">
        <f t="shared" si="6"/>
        <v>0.781</v>
      </c>
    </row>
    <row r="304" ht="17.65" customHeight="1" spans="1:4">
      <c r="A304" s="527" t="s">
        <v>325</v>
      </c>
      <c r="B304" s="666">
        <v>512</v>
      </c>
      <c r="C304" s="672"/>
      <c r="D304" s="667" t="str">
        <f t="shared" si="6"/>
        <v/>
      </c>
    </row>
    <row r="305" ht="17.65" customHeight="1" spans="1:4">
      <c r="A305" s="530" t="s">
        <v>816</v>
      </c>
      <c r="B305" s="666">
        <f>SUM(B306:B308)</f>
        <v>6880</v>
      </c>
      <c r="C305" s="666">
        <f>SUM(C306:C308)</f>
        <v>7229</v>
      </c>
      <c r="D305" s="667">
        <f t="shared" si="6"/>
        <v>1.051</v>
      </c>
    </row>
    <row r="306" s="2" customFormat="1" ht="17.65" customHeight="1" spans="1:4">
      <c r="A306" s="527" t="s">
        <v>327</v>
      </c>
      <c r="B306" s="666">
        <v>1643</v>
      </c>
      <c r="C306" s="672">
        <v>1677</v>
      </c>
      <c r="D306" s="667">
        <f t="shared" si="6"/>
        <v>1.021</v>
      </c>
    </row>
    <row r="307" ht="17.65" customHeight="1" spans="1:4">
      <c r="A307" s="527" t="s">
        <v>328</v>
      </c>
      <c r="B307" s="666">
        <v>2900</v>
      </c>
      <c r="C307" s="672">
        <v>3075</v>
      </c>
      <c r="D307" s="667">
        <f t="shared" si="6"/>
        <v>1.06</v>
      </c>
    </row>
    <row r="308" ht="17.65" customHeight="1" spans="1:4">
      <c r="A308" s="527" t="s">
        <v>329</v>
      </c>
      <c r="B308" s="666">
        <v>2337</v>
      </c>
      <c r="C308" s="672">
        <v>2477</v>
      </c>
      <c r="D308" s="667">
        <f t="shared" si="6"/>
        <v>1.06</v>
      </c>
    </row>
    <row r="309" ht="17.65" customHeight="1" spans="1:4">
      <c r="A309" s="530" t="s">
        <v>817</v>
      </c>
      <c r="B309" s="666">
        <f>SUM(B310:B310)</f>
        <v>13791</v>
      </c>
      <c r="C309" s="666">
        <f>SUM(C310:C310)</f>
        <v>13195</v>
      </c>
      <c r="D309" s="667">
        <f t="shared" si="6"/>
        <v>0.957</v>
      </c>
    </row>
    <row r="310" ht="17.65" customHeight="1" spans="1:4">
      <c r="A310" s="527" t="s">
        <v>331</v>
      </c>
      <c r="B310" s="666">
        <v>13791</v>
      </c>
      <c r="C310" s="672">
        <v>13195</v>
      </c>
      <c r="D310" s="667">
        <f t="shared" si="6"/>
        <v>0.957</v>
      </c>
    </row>
    <row r="311" ht="17.65" customHeight="1" spans="1:4">
      <c r="A311" s="530" t="s">
        <v>818</v>
      </c>
      <c r="B311" s="666">
        <f>SUM(B312:B314)</f>
        <v>3480</v>
      </c>
      <c r="C311" s="666">
        <f>SUM(C312:C314)</f>
        <v>1026</v>
      </c>
      <c r="D311" s="667">
        <f t="shared" si="6"/>
        <v>0.295</v>
      </c>
    </row>
    <row r="312" ht="17.65" customHeight="1" spans="1:4">
      <c r="A312" s="527" t="s">
        <v>334</v>
      </c>
      <c r="B312" s="666">
        <v>2896</v>
      </c>
      <c r="C312" s="672"/>
      <c r="D312" s="667" t="str">
        <f t="shared" si="6"/>
        <v/>
      </c>
    </row>
    <row r="313" ht="17.65" customHeight="1" spans="1:4">
      <c r="A313" s="527" t="s">
        <v>335</v>
      </c>
      <c r="B313" s="666">
        <v>10</v>
      </c>
      <c r="C313" s="672"/>
      <c r="D313" s="667" t="str">
        <f t="shared" si="6"/>
        <v/>
      </c>
    </row>
    <row r="314" s="2" customFormat="1" ht="17.65" customHeight="1" spans="1:4">
      <c r="A314" s="527" t="s">
        <v>819</v>
      </c>
      <c r="B314" s="666">
        <v>574</v>
      </c>
      <c r="C314" s="672">
        <v>1026</v>
      </c>
      <c r="D314" s="667">
        <f t="shared" si="6"/>
        <v>1.787</v>
      </c>
    </row>
    <row r="315" ht="17.65" customHeight="1" spans="1:4">
      <c r="A315" s="530" t="s">
        <v>820</v>
      </c>
      <c r="B315" s="666">
        <f>SUM(B316:B316)</f>
        <v>69</v>
      </c>
      <c r="C315" s="666">
        <f>SUM(C316:C316)</f>
        <v>64</v>
      </c>
      <c r="D315" s="667">
        <f t="shared" si="6"/>
        <v>0.928</v>
      </c>
    </row>
    <row r="316" ht="17.65" customHeight="1" spans="1:4">
      <c r="A316" s="527" t="s">
        <v>821</v>
      </c>
      <c r="B316" s="666">
        <v>69</v>
      </c>
      <c r="C316" s="672">
        <v>64</v>
      </c>
      <c r="D316" s="667">
        <f t="shared" si="6"/>
        <v>0.928</v>
      </c>
    </row>
    <row r="317" ht="17.65" customHeight="1" spans="1:4">
      <c r="A317" s="530" t="s">
        <v>822</v>
      </c>
      <c r="B317" s="666">
        <f>B318</f>
        <v>37</v>
      </c>
      <c r="C317" s="666">
        <f>C318</f>
        <v>18</v>
      </c>
      <c r="D317" s="667">
        <f t="shared" si="6"/>
        <v>0.486</v>
      </c>
    </row>
    <row r="318" s="2" customFormat="1" ht="17.65" customHeight="1" spans="1:4">
      <c r="A318" s="527" t="s">
        <v>823</v>
      </c>
      <c r="B318" s="666">
        <v>37</v>
      </c>
      <c r="C318" s="672">
        <v>18</v>
      </c>
      <c r="D318" s="667">
        <f t="shared" si="6"/>
        <v>0.486</v>
      </c>
    </row>
    <row r="319" ht="17.65" customHeight="1" spans="1:4">
      <c r="A319" s="530" t="s">
        <v>824</v>
      </c>
      <c r="B319" s="666">
        <f>B320</f>
        <v>0</v>
      </c>
      <c r="C319" s="666">
        <f>C320</f>
        <v>0</v>
      </c>
      <c r="D319" s="667" t="str">
        <f t="shared" ref="D319:D377" si="7">IF(AND(B319&lt;&gt;0,C319&lt;&gt;0),C319/B319,"")</f>
        <v/>
      </c>
    </row>
    <row r="320" s="2" customFormat="1" ht="17.65" customHeight="1" spans="1:4">
      <c r="A320" s="527" t="s">
        <v>825</v>
      </c>
      <c r="B320" s="666"/>
      <c r="C320" s="672"/>
      <c r="D320" s="667" t="str">
        <f t="shared" si="7"/>
        <v/>
      </c>
    </row>
    <row r="321" ht="17.65" customHeight="1" spans="1:4">
      <c r="A321" s="530" t="s">
        <v>826</v>
      </c>
      <c r="B321" s="666">
        <f>SUM(B322+B330+B333+B336+B342+B340+B328+B326)</f>
        <v>4957</v>
      </c>
      <c r="C321" s="666">
        <f>SUM(C322+C330+C333+C336+C342)</f>
        <v>4608</v>
      </c>
      <c r="D321" s="667">
        <f t="shared" si="7"/>
        <v>0.93</v>
      </c>
    </row>
    <row r="322" ht="17.65" customHeight="1" spans="1:4">
      <c r="A322" s="530" t="s">
        <v>342</v>
      </c>
      <c r="B322" s="666">
        <f>SUM(B323:B325)</f>
        <v>401</v>
      </c>
      <c r="C322" s="666">
        <f>SUM(C323:C324)</f>
        <v>334</v>
      </c>
      <c r="D322" s="667">
        <f t="shared" si="7"/>
        <v>0.833</v>
      </c>
    </row>
    <row r="323" s="2" customFormat="1" ht="17.65" customHeight="1" spans="1:4">
      <c r="A323" s="527" t="s">
        <v>99</v>
      </c>
      <c r="B323" s="666">
        <v>333</v>
      </c>
      <c r="C323" s="672">
        <v>304</v>
      </c>
      <c r="D323" s="667">
        <f t="shared" si="7"/>
        <v>0.913</v>
      </c>
    </row>
    <row r="324" ht="17.65" customHeight="1" spans="1:4">
      <c r="A324" s="527" t="s">
        <v>100</v>
      </c>
      <c r="B324" s="666">
        <v>61</v>
      </c>
      <c r="C324" s="672">
        <v>30</v>
      </c>
      <c r="D324" s="667">
        <f t="shared" si="7"/>
        <v>0.492</v>
      </c>
    </row>
    <row r="325" ht="17.65" customHeight="1" spans="1:4">
      <c r="A325" s="527" t="s">
        <v>343</v>
      </c>
      <c r="B325" s="666">
        <v>7</v>
      </c>
      <c r="C325" s="672"/>
      <c r="D325" s="667" t="str">
        <f t="shared" si="7"/>
        <v/>
      </c>
    </row>
    <row r="326" ht="17.65" customHeight="1" spans="1:4">
      <c r="A326" s="674" t="s">
        <v>344</v>
      </c>
      <c r="B326" s="666">
        <f>SUM(B327)</f>
        <v>30</v>
      </c>
      <c r="C326" s="672"/>
      <c r="D326" s="667" t="str">
        <f t="shared" si="7"/>
        <v/>
      </c>
    </row>
    <row r="327" ht="17.65" customHeight="1" spans="1:4">
      <c r="A327" s="675" t="s">
        <v>345</v>
      </c>
      <c r="B327" s="666">
        <v>30</v>
      </c>
      <c r="C327" s="672"/>
      <c r="D327" s="667" t="str">
        <f t="shared" si="7"/>
        <v/>
      </c>
    </row>
    <row r="328" ht="17.65" customHeight="1" spans="1:4">
      <c r="A328" s="674" t="s">
        <v>346</v>
      </c>
      <c r="B328" s="666">
        <f>SUM(B329)</f>
        <v>189</v>
      </c>
      <c r="C328" s="672"/>
      <c r="D328" s="667" t="str">
        <f t="shared" si="7"/>
        <v/>
      </c>
    </row>
    <row r="329" ht="17.65" customHeight="1" spans="1:4">
      <c r="A329" s="675" t="s">
        <v>347</v>
      </c>
      <c r="B329" s="666">
        <v>189</v>
      </c>
      <c r="C329" s="672"/>
      <c r="D329" s="667" t="str">
        <f t="shared" si="7"/>
        <v/>
      </c>
    </row>
    <row r="330" ht="17.65" customHeight="1" spans="1:4">
      <c r="A330" s="530" t="s">
        <v>348</v>
      </c>
      <c r="B330" s="666">
        <f>SUM(B331:B332)</f>
        <v>1757</v>
      </c>
      <c r="C330" s="666">
        <f>SUM(C331:C332)</f>
        <v>2250</v>
      </c>
      <c r="D330" s="667">
        <f t="shared" si="7"/>
        <v>1.281</v>
      </c>
    </row>
    <row r="331" s="2" customFormat="1" ht="17.65" customHeight="1" spans="1:4">
      <c r="A331" s="527" t="s">
        <v>349</v>
      </c>
      <c r="B331" s="666">
        <v>1730</v>
      </c>
      <c r="C331" s="672">
        <v>2250</v>
      </c>
      <c r="D331" s="667">
        <f t="shared" si="7"/>
        <v>1.301</v>
      </c>
    </row>
    <row r="332" ht="17.65" customHeight="1" spans="1:4">
      <c r="A332" s="527" t="s">
        <v>351</v>
      </c>
      <c r="B332" s="666">
        <v>27</v>
      </c>
      <c r="C332" s="672"/>
      <c r="D332" s="667" t="str">
        <f t="shared" si="7"/>
        <v/>
      </c>
    </row>
    <row r="333" ht="17.65" customHeight="1" spans="1:4">
      <c r="A333" s="530" t="s">
        <v>352</v>
      </c>
      <c r="B333" s="666">
        <f>SUM(B334:B335)</f>
        <v>337</v>
      </c>
      <c r="C333" s="666">
        <f>SUM(C334:C335)</f>
        <v>383</v>
      </c>
      <c r="D333" s="667">
        <f t="shared" si="7"/>
        <v>1.136</v>
      </c>
    </row>
    <row r="334" s="2" customFormat="1" ht="17.65" customHeight="1" spans="1:4">
      <c r="A334" s="527" t="s">
        <v>353</v>
      </c>
      <c r="B334" s="666">
        <v>337</v>
      </c>
      <c r="C334" s="672">
        <v>343</v>
      </c>
      <c r="D334" s="667">
        <f t="shared" si="7"/>
        <v>1.018</v>
      </c>
    </row>
    <row r="335" s="2" customFormat="1" ht="17.65" customHeight="1" spans="1:4">
      <c r="A335" s="527" t="s">
        <v>354</v>
      </c>
      <c r="B335" s="666"/>
      <c r="C335" s="672">
        <v>40</v>
      </c>
      <c r="D335" s="667" t="str">
        <f t="shared" si="7"/>
        <v/>
      </c>
    </row>
    <row r="336" ht="17.65" customHeight="1" spans="1:4">
      <c r="A336" s="530" t="s">
        <v>827</v>
      </c>
      <c r="B336" s="666">
        <f>SUM(B337:B339)</f>
        <v>2239</v>
      </c>
      <c r="C336" s="666">
        <f>SUM(C337:C339)</f>
        <v>1641</v>
      </c>
      <c r="D336" s="667">
        <f t="shared" si="7"/>
        <v>0.733</v>
      </c>
    </row>
    <row r="337" s="2" customFormat="1" ht="17.65" customHeight="1" spans="1:4">
      <c r="A337" s="527" t="s">
        <v>356</v>
      </c>
      <c r="B337" s="666">
        <v>1967</v>
      </c>
      <c r="C337" s="672">
        <v>1281</v>
      </c>
      <c r="D337" s="667">
        <f t="shared" si="7"/>
        <v>0.651</v>
      </c>
    </row>
    <row r="338" s="2" customFormat="1" ht="17.65" customHeight="1" spans="1:4">
      <c r="A338" s="527" t="s">
        <v>357</v>
      </c>
      <c r="B338" s="666">
        <v>180</v>
      </c>
      <c r="C338" s="672"/>
      <c r="D338" s="667" t="str">
        <f t="shared" si="7"/>
        <v/>
      </c>
    </row>
    <row r="339" ht="17.65" customHeight="1" spans="1:4">
      <c r="A339" s="527" t="s">
        <v>828</v>
      </c>
      <c r="B339" s="666">
        <v>92</v>
      </c>
      <c r="C339" s="672">
        <v>360</v>
      </c>
      <c r="D339" s="667">
        <f t="shared" si="7"/>
        <v>3.913</v>
      </c>
    </row>
    <row r="340" ht="17.65" customHeight="1" spans="1:4">
      <c r="A340" s="530" t="s">
        <v>829</v>
      </c>
      <c r="B340" s="666">
        <f>SUM(B341)</f>
        <v>4</v>
      </c>
      <c r="C340" s="672"/>
      <c r="D340" s="667" t="str">
        <f t="shared" si="7"/>
        <v/>
      </c>
    </row>
    <row r="341" ht="17.65" customHeight="1" spans="1:4">
      <c r="A341" s="527" t="s">
        <v>360</v>
      </c>
      <c r="B341" s="666">
        <v>4</v>
      </c>
      <c r="C341" s="672"/>
      <c r="D341" s="667" t="str">
        <f t="shared" si="7"/>
        <v/>
      </c>
    </row>
    <row r="342" ht="17.65" customHeight="1" spans="1:4">
      <c r="A342" s="530" t="s">
        <v>830</v>
      </c>
      <c r="B342" s="666">
        <f>B343</f>
        <v>0</v>
      </c>
      <c r="C342" s="666">
        <f>C343</f>
        <v>0</v>
      </c>
      <c r="D342" s="667" t="str">
        <f t="shared" si="7"/>
        <v/>
      </c>
    </row>
    <row r="343" s="2" customFormat="1" ht="17.65" customHeight="1" spans="1:4">
      <c r="A343" s="527" t="s">
        <v>831</v>
      </c>
      <c r="B343" s="666"/>
      <c r="C343" s="672"/>
      <c r="D343" s="667" t="str">
        <f t="shared" si="7"/>
        <v/>
      </c>
    </row>
    <row r="344" ht="17.65" customHeight="1" spans="1:4">
      <c r="A344" s="530" t="s">
        <v>832</v>
      </c>
      <c r="B344" s="666">
        <f>SUM(B345+B349+B351+B354+B356)</f>
        <v>5043</v>
      </c>
      <c r="C344" s="666">
        <f>SUM(C345+C349+C351+C354+C356)</f>
        <v>1517</v>
      </c>
      <c r="D344" s="667">
        <f t="shared" si="7"/>
        <v>0.301</v>
      </c>
    </row>
    <row r="345" ht="17.65" customHeight="1" spans="1:4">
      <c r="A345" s="530" t="s">
        <v>833</v>
      </c>
      <c r="B345" s="666">
        <f>SUM(B346:B348)</f>
        <v>1249</v>
      </c>
      <c r="C345" s="666">
        <f>SUM(C346:C348)</f>
        <v>844</v>
      </c>
      <c r="D345" s="667">
        <f t="shared" si="7"/>
        <v>0.676</v>
      </c>
    </row>
    <row r="346" ht="17.65" customHeight="1" spans="1:4">
      <c r="A346" s="527" t="s">
        <v>99</v>
      </c>
      <c r="B346" s="666">
        <v>490</v>
      </c>
      <c r="C346" s="672">
        <v>432</v>
      </c>
      <c r="D346" s="667">
        <f t="shared" si="7"/>
        <v>0.882</v>
      </c>
    </row>
    <row r="347" ht="17.65" customHeight="1" spans="1:4">
      <c r="A347" s="527" t="s">
        <v>100</v>
      </c>
      <c r="B347" s="666">
        <v>377</v>
      </c>
      <c r="C347" s="672">
        <v>21</v>
      </c>
      <c r="D347" s="667">
        <f t="shared" si="7"/>
        <v>0.056</v>
      </c>
    </row>
    <row r="348" ht="17.65" customHeight="1" spans="1:4">
      <c r="A348" s="527" t="s">
        <v>834</v>
      </c>
      <c r="B348" s="666">
        <v>382</v>
      </c>
      <c r="C348" s="672">
        <v>391</v>
      </c>
      <c r="D348" s="667">
        <f t="shared" si="7"/>
        <v>1.024</v>
      </c>
    </row>
    <row r="349" s="2" customFormat="1" ht="17.65" customHeight="1" spans="1:4">
      <c r="A349" s="530" t="s">
        <v>835</v>
      </c>
      <c r="B349" s="666">
        <f>B350</f>
        <v>262</v>
      </c>
      <c r="C349" s="666">
        <f>C350</f>
        <v>375</v>
      </c>
      <c r="D349" s="667">
        <f t="shared" si="7"/>
        <v>1.431</v>
      </c>
    </row>
    <row r="350" s="2" customFormat="1" ht="17.65" customHeight="1" spans="1:4">
      <c r="A350" s="527" t="s">
        <v>366</v>
      </c>
      <c r="B350" s="666">
        <v>262</v>
      </c>
      <c r="C350" s="672">
        <v>375</v>
      </c>
      <c r="D350" s="667">
        <f t="shared" si="7"/>
        <v>1.431</v>
      </c>
    </row>
    <row r="351" ht="17.65" customHeight="1" spans="1:4">
      <c r="A351" s="530" t="s">
        <v>836</v>
      </c>
      <c r="B351" s="666">
        <f>SUM(B352:B353)</f>
        <v>2665</v>
      </c>
      <c r="C351" s="666">
        <f>SUM(C352:C353)</f>
        <v>78</v>
      </c>
      <c r="D351" s="667">
        <f t="shared" si="7"/>
        <v>0.029</v>
      </c>
    </row>
    <row r="352" ht="17.65" customHeight="1" spans="1:4">
      <c r="A352" s="527" t="s">
        <v>837</v>
      </c>
      <c r="B352" s="666">
        <v>2601</v>
      </c>
      <c r="C352" s="672">
        <v>78</v>
      </c>
      <c r="D352" s="667">
        <f t="shared" si="7"/>
        <v>0.03</v>
      </c>
    </row>
    <row r="353" s="2" customFormat="1" ht="17.65" customHeight="1" spans="1:4">
      <c r="A353" s="527" t="s">
        <v>838</v>
      </c>
      <c r="B353" s="666">
        <v>64</v>
      </c>
      <c r="C353" s="672"/>
      <c r="D353" s="667" t="str">
        <f t="shared" si="7"/>
        <v/>
      </c>
    </row>
    <row r="354" ht="17.65" customHeight="1" spans="1:4">
      <c r="A354" s="530" t="s">
        <v>839</v>
      </c>
      <c r="B354" s="666">
        <f>B355</f>
        <v>838</v>
      </c>
      <c r="C354" s="666">
        <f>C355</f>
        <v>220</v>
      </c>
      <c r="D354" s="667">
        <f t="shared" si="7"/>
        <v>0.263</v>
      </c>
    </row>
    <row r="355" ht="17.65" customHeight="1" spans="1:4">
      <c r="A355" s="527" t="s">
        <v>371</v>
      </c>
      <c r="B355" s="666">
        <v>838</v>
      </c>
      <c r="C355" s="672">
        <v>220</v>
      </c>
      <c r="D355" s="667">
        <f t="shared" si="7"/>
        <v>0.263</v>
      </c>
    </row>
    <row r="356" s="2" customFormat="1" ht="17.65" customHeight="1" spans="1:4">
      <c r="A356" s="530" t="s">
        <v>840</v>
      </c>
      <c r="B356" s="666">
        <f>B357</f>
        <v>29</v>
      </c>
      <c r="C356" s="666">
        <f>C357</f>
        <v>0</v>
      </c>
      <c r="D356" s="667" t="str">
        <f t="shared" si="7"/>
        <v/>
      </c>
    </row>
    <row r="357" ht="17.65" customHeight="1" spans="1:4">
      <c r="A357" s="527" t="s">
        <v>373</v>
      </c>
      <c r="B357" s="666">
        <v>29</v>
      </c>
      <c r="C357" s="672"/>
      <c r="D357" s="667" t="str">
        <f t="shared" si="7"/>
        <v/>
      </c>
    </row>
    <row r="358" ht="17.65" customHeight="1" spans="1:4">
      <c r="A358" s="530" t="s">
        <v>841</v>
      </c>
      <c r="B358" s="666">
        <f>SUM(B359+B380+B395+B404+B414+B418+B422+B411)</f>
        <v>93692</v>
      </c>
      <c r="C358" s="666">
        <f>SUM(C359+C380+C395+C404+C414+C418+C422)</f>
        <v>74288</v>
      </c>
      <c r="D358" s="667">
        <f t="shared" si="7"/>
        <v>0.793</v>
      </c>
    </row>
    <row r="359" s="2" customFormat="1" ht="17.65" customHeight="1" spans="1:4">
      <c r="A359" s="530" t="s">
        <v>842</v>
      </c>
      <c r="B359" s="666">
        <f>SUM(B360:B379)</f>
        <v>11670</v>
      </c>
      <c r="C359" s="666">
        <f>SUM(C360:C379)</f>
        <v>15925</v>
      </c>
      <c r="D359" s="667">
        <f t="shared" si="7"/>
        <v>1.365</v>
      </c>
    </row>
    <row r="360" ht="17.65" customHeight="1" spans="1:4">
      <c r="A360" s="527" t="s">
        <v>99</v>
      </c>
      <c r="B360" s="666">
        <v>1772</v>
      </c>
      <c r="C360" s="672">
        <v>1642</v>
      </c>
      <c r="D360" s="667">
        <f t="shared" si="7"/>
        <v>0.927</v>
      </c>
    </row>
    <row r="361" ht="17.65" customHeight="1" spans="1:4">
      <c r="A361" s="527" t="s">
        <v>100</v>
      </c>
      <c r="B361" s="666">
        <v>180</v>
      </c>
      <c r="C361" s="672">
        <v>22</v>
      </c>
      <c r="D361" s="667">
        <f t="shared" si="7"/>
        <v>0.122</v>
      </c>
    </row>
    <row r="362" ht="17.65" customHeight="1" spans="1:4">
      <c r="A362" s="527" t="s">
        <v>109</v>
      </c>
      <c r="B362" s="666">
        <v>2162</v>
      </c>
      <c r="C362" s="672">
        <v>2198</v>
      </c>
      <c r="D362" s="667">
        <f t="shared" si="7"/>
        <v>1.017</v>
      </c>
    </row>
    <row r="363" ht="17.65" customHeight="1" spans="1:4">
      <c r="A363" s="527" t="s">
        <v>843</v>
      </c>
      <c r="B363" s="666">
        <v>395</v>
      </c>
      <c r="C363" s="672"/>
      <c r="D363" s="667" t="str">
        <f t="shared" si="7"/>
        <v/>
      </c>
    </row>
    <row r="364" ht="17.65" customHeight="1" spans="1:4">
      <c r="A364" s="527" t="s">
        <v>844</v>
      </c>
      <c r="B364" s="666">
        <v>5</v>
      </c>
      <c r="C364" s="672"/>
      <c r="D364" s="667" t="str">
        <f t="shared" si="7"/>
        <v/>
      </c>
    </row>
    <row r="365" ht="17.65" customHeight="1" spans="1:4">
      <c r="A365" s="527" t="s">
        <v>845</v>
      </c>
      <c r="B365" s="666">
        <v>336</v>
      </c>
      <c r="C365" s="672">
        <v>241</v>
      </c>
      <c r="D365" s="667">
        <f t="shared" si="7"/>
        <v>0.717</v>
      </c>
    </row>
    <row r="366" ht="17.65" customHeight="1" spans="1:4">
      <c r="A366" s="527" t="s">
        <v>846</v>
      </c>
      <c r="B366" s="666"/>
      <c r="C366" s="672">
        <v>3288</v>
      </c>
      <c r="D366" s="667" t="str">
        <f t="shared" si="7"/>
        <v/>
      </c>
    </row>
    <row r="367" s="2" customFormat="1" ht="17.65" customHeight="1" spans="1:4">
      <c r="A367" s="527" t="s">
        <v>847</v>
      </c>
      <c r="B367" s="666">
        <v>20</v>
      </c>
      <c r="C367" s="672"/>
      <c r="D367" s="667" t="str">
        <f t="shared" si="7"/>
        <v/>
      </c>
    </row>
    <row r="368" ht="17.65" customHeight="1" spans="1:4">
      <c r="A368" s="527" t="s">
        <v>848</v>
      </c>
      <c r="B368" s="666">
        <v>110</v>
      </c>
      <c r="C368" s="672">
        <v>45</v>
      </c>
      <c r="D368" s="667">
        <f t="shared" si="7"/>
        <v>0.409</v>
      </c>
    </row>
    <row r="369" s="2" customFormat="1" ht="17.65" customHeight="1" spans="1:4">
      <c r="A369" s="527" t="s">
        <v>849</v>
      </c>
      <c r="B369" s="666">
        <v>155</v>
      </c>
      <c r="C369" s="672"/>
      <c r="D369" s="667" t="str">
        <f t="shared" si="7"/>
        <v/>
      </c>
    </row>
    <row r="370" ht="17.65" customHeight="1" spans="1:4">
      <c r="A370" s="527" t="s">
        <v>850</v>
      </c>
      <c r="B370" s="666">
        <v>309</v>
      </c>
      <c r="C370" s="672"/>
      <c r="D370" s="667" t="str">
        <f t="shared" si="7"/>
        <v/>
      </c>
    </row>
    <row r="371" ht="17.65" customHeight="1" spans="1:4">
      <c r="A371" s="527" t="s">
        <v>851</v>
      </c>
      <c r="B371" s="666">
        <v>164</v>
      </c>
      <c r="C371" s="672"/>
      <c r="D371" s="667" t="str">
        <f t="shared" si="7"/>
        <v/>
      </c>
    </row>
    <row r="372" ht="17.65" customHeight="1" spans="1:4">
      <c r="A372" s="527" t="s">
        <v>852</v>
      </c>
      <c r="B372" s="666">
        <v>30</v>
      </c>
      <c r="C372" s="672"/>
      <c r="D372" s="667" t="str">
        <f t="shared" si="7"/>
        <v/>
      </c>
    </row>
    <row r="373" ht="17.65" customHeight="1" spans="1:4">
      <c r="A373" s="671" t="s">
        <v>853</v>
      </c>
      <c r="B373" s="666"/>
      <c r="C373" s="672">
        <v>347</v>
      </c>
      <c r="D373" s="667" t="str">
        <f t="shared" si="7"/>
        <v/>
      </c>
    </row>
    <row r="374" ht="17.65" customHeight="1" spans="1:4">
      <c r="A374" s="527" t="s">
        <v>854</v>
      </c>
      <c r="B374" s="666">
        <v>689</v>
      </c>
      <c r="C374" s="672"/>
      <c r="D374" s="667" t="str">
        <f t="shared" si="7"/>
        <v/>
      </c>
    </row>
    <row r="375" ht="17.65" customHeight="1" spans="1:4">
      <c r="A375" s="527" t="s">
        <v>855</v>
      </c>
      <c r="B375" s="666">
        <v>632</v>
      </c>
      <c r="C375" s="672"/>
      <c r="D375" s="667" t="str">
        <f t="shared" si="7"/>
        <v/>
      </c>
    </row>
    <row r="376" ht="17.65" customHeight="1" spans="1:4">
      <c r="A376" s="527" t="s">
        <v>856</v>
      </c>
      <c r="B376" s="666">
        <v>1794</v>
      </c>
      <c r="C376" s="672"/>
      <c r="D376" s="667" t="str">
        <f t="shared" si="7"/>
        <v/>
      </c>
    </row>
    <row r="377" ht="17.65" customHeight="1" spans="1:4">
      <c r="A377" s="527" t="s">
        <v>857</v>
      </c>
      <c r="B377" s="666">
        <v>262</v>
      </c>
      <c r="C377" s="672">
        <v>52</v>
      </c>
      <c r="D377" s="667">
        <f t="shared" si="7"/>
        <v>0.198</v>
      </c>
    </row>
    <row r="378" ht="17.65" customHeight="1" spans="1:4">
      <c r="A378" s="527" t="s">
        <v>858</v>
      </c>
      <c r="B378" s="666"/>
      <c r="C378" s="672">
        <v>8090</v>
      </c>
      <c r="D378" s="667"/>
    </row>
    <row r="379" s="2" customFormat="1" ht="17.65" customHeight="1" spans="1:4">
      <c r="A379" s="527" t="s">
        <v>859</v>
      </c>
      <c r="B379" s="666">
        <v>2655</v>
      </c>
      <c r="C379" s="672"/>
      <c r="D379" s="667" t="str">
        <f>IF(AND(B379&lt;&gt;0,C379&lt;&gt;0),C379/B379,"")</f>
        <v/>
      </c>
    </row>
    <row r="380" ht="17.65" customHeight="1" spans="1:4">
      <c r="A380" s="530" t="s">
        <v>860</v>
      </c>
      <c r="B380" s="666">
        <f>SUM(B381:B394)</f>
        <v>5819</v>
      </c>
      <c r="C380" s="666">
        <f>SUM(C381:C394)</f>
        <v>4713</v>
      </c>
      <c r="D380" s="667">
        <f>IF(AND(B380&lt;&gt;0,C380&lt;&gt;0),C380/B380,"")</f>
        <v>0.81</v>
      </c>
    </row>
    <row r="381" ht="17.65" customHeight="1" spans="1:4">
      <c r="A381" s="527" t="s">
        <v>99</v>
      </c>
      <c r="B381" s="666">
        <v>904</v>
      </c>
      <c r="C381" s="672">
        <v>846</v>
      </c>
      <c r="D381" s="667">
        <f>IF(AND(B381&lt;&gt;0,C381&lt;&gt;0),C381/B381,"")</f>
        <v>0.936</v>
      </c>
    </row>
    <row r="382" ht="17.65" customHeight="1" spans="1:4">
      <c r="A382" s="527" t="s">
        <v>100</v>
      </c>
      <c r="B382" s="666">
        <v>24</v>
      </c>
      <c r="C382" s="672">
        <v>15</v>
      </c>
      <c r="D382" s="667">
        <f>IF(AND(B382&lt;&gt;0,C382&lt;&gt;0),C382/B382,"")</f>
        <v>0.625</v>
      </c>
    </row>
    <row r="383" ht="17.65" customHeight="1" spans="1:4">
      <c r="A383" s="527" t="s">
        <v>861</v>
      </c>
      <c r="B383" s="666">
        <v>840</v>
      </c>
      <c r="C383" s="672">
        <v>886</v>
      </c>
      <c r="D383" s="667">
        <f>IF(AND(B383&lt;&gt;0,C383&lt;&gt;0),C383/B383,"")</f>
        <v>1.055</v>
      </c>
    </row>
    <row r="384" s="2" customFormat="1" ht="17.65" customHeight="1" spans="1:4">
      <c r="A384" s="527" t="s">
        <v>862</v>
      </c>
      <c r="B384" s="666">
        <v>474</v>
      </c>
      <c r="C384" s="672"/>
      <c r="D384" s="667" t="str">
        <f t="shared" ref="D384:D411" si="8">IF(AND(B384&lt;&gt;0,C384&lt;&gt;0),C384/B384,"")</f>
        <v/>
      </c>
    </row>
    <row r="385" s="2" customFormat="1" ht="17.65" customHeight="1" spans="1:4">
      <c r="A385" s="527" t="s">
        <v>863</v>
      </c>
      <c r="B385" s="666">
        <v>16</v>
      </c>
      <c r="C385" s="672"/>
      <c r="D385" s="667" t="str">
        <f t="shared" si="8"/>
        <v/>
      </c>
    </row>
    <row r="386" ht="17.65" customHeight="1" spans="1:4">
      <c r="A386" s="527" t="s">
        <v>864</v>
      </c>
      <c r="B386" s="666">
        <v>406</v>
      </c>
      <c r="C386" s="672">
        <v>850</v>
      </c>
      <c r="D386" s="667">
        <f t="shared" si="8"/>
        <v>2.094</v>
      </c>
    </row>
    <row r="387" ht="17.65" customHeight="1" spans="1:4">
      <c r="A387" s="527" t="s">
        <v>865</v>
      </c>
      <c r="B387" s="666">
        <v>2051</v>
      </c>
      <c r="C387" s="672">
        <v>1986</v>
      </c>
      <c r="D387" s="667">
        <f t="shared" si="8"/>
        <v>0.968</v>
      </c>
    </row>
    <row r="388" ht="17.65" customHeight="1" spans="1:4">
      <c r="A388" s="527" t="s">
        <v>866</v>
      </c>
      <c r="B388" s="666">
        <v>1</v>
      </c>
      <c r="C388" s="672"/>
      <c r="D388" s="667" t="str">
        <f t="shared" si="8"/>
        <v/>
      </c>
    </row>
    <row r="389" ht="17.65" customHeight="1" spans="1:4">
      <c r="A389" s="671" t="s">
        <v>867</v>
      </c>
      <c r="B389" s="666">
        <v>68</v>
      </c>
      <c r="C389" s="672">
        <v>110</v>
      </c>
      <c r="D389" s="667">
        <f t="shared" si="8"/>
        <v>1.618</v>
      </c>
    </row>
    <row r="390" ht="17.65" customHeight="1" spans="1:4">
      <c r="A390" s="527" t="s">
        <v>868</v>
      </c>
      <c r="B390" s="666">
        <v>442</v>
      </c>
      <c r="C390" s="672"/>
      <c r="D390" s="667" t="str">
        <f t="shared" si="8"/>
        <v/>
      </c>
    </row>
    <row r="391" s="2" customFormat="1" ht="17.65" customHeight="1" spans="1:4">
      <c r="A391" s="527" t="s">
        <v>869</v>
      </c>
      <c r="B391" s="666">
        <v>1</v>
      </c>
      <c r="C391" s="672">
        <v>20</v>
      </c>
      <c r="D391" s="667">
        <f t="shared" si="8"/>
        <v>20</v>
      </c>
    </row>
    <row r="392" ht="17.65" customHeight="1" spans="1:4">
      <c r="A392" s="527" t="s">
        <v>870</v>
      </c>
      <c r="B392" s="666">
        <v>41</v>
      </c>
      <c r="C392" s="672"/>
      <c r="D392" s="667" t="str">
        <f t="shared" si="8"/>
        <v/>
      </c>
    </row>
    <row r="393" ht="17.65" customHeight="1" spans="1:4">
      <c r="A393" s="527" t="s">
        <v>848</v>
      </c>
      <c r="B393" s="666">
        <v>1</v>
      </c>
      <c r="C393" s="672"/>
      <c r="D393" s="667" t="str">
        <f t="shared" si="8"/>
        <v/>
      </c>
    </row>
    <row r="394" ht="17.65" customHeight="1" spans="1:4">
      <c r="A394" s="527" t="s">
        <v>871</v>
      </c>
      <c r="B394" s="666">
        <v>550</v>
      </c>
      <c r="C394" s="672"/>
      <c r="D394" s="667" t="str">
        <f t="shared" si="8"/>
        <v/>
      </c>
    </row>
    <row r="395" ht="17.65" customHeight="1" spans="1:4">
      <c r="A395" s="530" t="s">
        <v>872</v>
      </c>
      <c r="B395" s="666">
        <f>SUM(B396:B403)</f>
        <v>15451</v>
      </c>
      <c r="C395" s="666">
        <f>SUM(C396:C403)</f>
        <v>11572</v>
      </c>
      <c r="D395" s="667">
        <f t="shared" si="8"/>
        <v>0.749</v>
      </c>
    </row>
    <row r="396" ht="17.65" customHeight="1" spans="1:4">
      <c r="A396" s="527" t="s">
        <v>99</v>
      </c>
      <c r="B396" s="666">
        <v>922</v>
      </c>
      <c r="C396" s="672">
        <v>844</v>
      </c>
      <c r="D396" s="667">
        <f t="shared" si="8"/>
        <v>0.915</v>
      </c>
    </row>
    <row r="397" ht="17.65" customHeight="1" spans="1:4">
      <c r="A397" s="527" t="s">
        <v>100</v>
      </c>
      <c r="B397" s="666">
        <v>252</v>
      </c>
      <c r="C397" s="672">
        <v>2</v>
      </c>
      <c r="D397" s="667">
        <f t="shared" si="8"/>
        <v>0.008</v>
      </c>
    </row>
    <row r="398" ht="17.65" customHeight="1" spans="1:4">
      <c r="A398" s="527" t="s">
        <v>873</v>
      </c>
      <c r="B398" s="666">
        <v>706</v>
      </c>
      <c r="C398" s="672">
        <v>746</v>
      </c>
      <c r="D398" s="667">
        <f t="shared" si="8"/>
        <v>1.057</v>
      </c>
    </row>
    <row r="399" s="2" customFormat="1" ht="17.65" customHeight="1" spans="1:4">
      <c r="A399" s="527" t="s">
        <v>874</v>
      </c>
      <c r="B399" s="666">
        <v>12165</v>
      </c>
      <c r="C399" s="672">
        <v>9480</v>
      </c>
      <c r="D399" s="667">
        <f t="shared" si="8"/>
        <v>0.779</v>
      </c>
    </row>
    <row r="400" s="2" customFormat="1" ht="17.65" customHeight="1" spans="1:4">
      <c r="A400" s="527" t="s">
        <v>875</v>
      </c>
      <c r="B400" s="666">
        <v>23</v>
      </c>
      <c r="C400" s="672">
        <v>500</v>
      </c>
      <c r="D400" s="667">
        <f t="shared" si="8"/>
        <v>21.739</v>
      </c>
    </row>
    <row r="401" ht="17.65" customHeight="1" spans="1:4">
      <c r="A401" s="527" t="s">
        <v>876</v>
      </c>
      <c r="B401" s="666">
        <v>48</v>
      </c>
      <c r="C401" s="672"/>
      <c r="D401" s="667" t="str">
        <f t="shared" si="8"/>
        <v/>
      </c>
    </row>
    <row r="402" ht="17.65" customHeight="1" spans="1:4">
      <c r="A402" s="527" t="s">
        <v>877</v>
      </c>
      <c r="B402" s="666">
        <v>234</v>
      </c>
      <c r="C402" s="672"/>
      <c r="D402" s="667" t="str">
        <f t="shared" si="8"/>
        <v/>
      </c>
    </row>
    <row r="403" ht="17.65" customHeight="1" spans="1:4">
      <c r="A403" s="527" t="s">
        <v>878</v>
      </c>
      <c r="B403" s="666">
        <v>1101</v>
      </c>
      <c r="C403" s="672"/>
      <c r="D403" s="667" t="str">
        <f t="shared" si="8"/>
        <v/>
      </c>
    </row>
    <row r="404" ht="17.65" customHeight="1" spans="1:4">
      <c r="A404" s="530" t="s">
        <v>879</v>
      </c>
      <c r="B404" s="666">
        <f>SUM(B405:B410)</f>
        <v>52739</v>
      </c>
      <c r="C404" s="666">
        <f>SUM(C405:C410)</f>
        <v>37192</v>
      </c>
      <c r="D404" s="667">
        <f t="shared" si="8"/>
        <v>0.705</v>
      </c>
    </row>
    <row r="405" ht="17.65" customHeight="1" spans="1:4">
      <c r="A405" s="527" t="s">
        <v>99</v>
      </c>
      <c r="B405" s="666">
        <v>480</v>
      </c>
      <c r="C405" s="672">
        <v>442</v>
      </c>
      <c r="D405" s="667">
        <f t="shared" si="8"/>
        <v>0.921</v>
      </c>
    </row>
    <row r="406" ht="17.65" customHeight="1" spans="1:4">
      <c r="A406" s="527" t="s">
        <v>100</v>
      </c>
      <c r="B406" s="666">
        <v>83</v>
      </c>
      <c r="C406" s="672">
        <v>40</v>
      </c>
      <c r="D406" s="667">
        <f t="shared" si="8"/>
        <v>0.482</v>
      </c>
    </row>
    <row r="407" ht="17.65" customHeight="1" spans="1:4">
      <c r="A407" s="527" t="s">
        <v>880</v>
      </c>
      <c r="B407" s="666">
        <v>46933</v>
      </c>
      <c r="C407" s="672">
        <v>30810</v>
      </c>
      <c r="D407" s="667">
        <f t="shared" si="8"/>
        <v>0.656</v>
      </c>
    </row>
    <row r="408" ht="17.65" customHeight="1" spans="1:4">
      <c r="A408" s="527" t="s">
        <v>881</v>
      </c>
      <c r="B408" s="666">
        <v>1979</v>
      </c>
      <c r="C408" s="672">
        <v>3500</v>
      </c>
      <c r="D408" s="667">
        <f t="shared" si="8"/>
        <v>1.769</v>
      </c>
    </row>
    <row r="409" ht="17.65" customHeight="1" spans="1:4">
      <c r="A409" s="527" t="s">
        <v>882</v>
      </c>
      <c r="B409" s="666"/>
      <c r="C409" s="672">
        <v>2100</v>
      </c>
      <c r="D409" s="667" t="str">
        <f t="shared" si="8"/>
        <v/>
      </c>
    </row>
    <row r="410" ht="17.65" customHeight="1" spans="1:4">
      <c r="A410" s="527" t="s">
        <v>883</v>
      </c>
      <c r="B410" s="666">
        <v>3264</v>
      </c>
      <c r="C410" s="672">
        <v>300</v>
      </c>
      <c r="D410" s="667">
        <f t="shared" si="8"/>
        <v>0.092</v>
      </c>
    </row>
    <row r="411" ht="17.65" customHeight="1" spans="1:4">
      <c r="A411" s="530" t="s">
        <v>884</v>
      </c>
      <c r="B411" s="666">
        <f>SUM(B412:B413)</f>
        <v>4731</v>
      </c>
      <c r="C411" s="672"/>
      <c r="D411" s="667" t="str">
        <f t="shared" si="8"/>
        <v/>
      </c>
    </row>
    <row r="412" ht="17.65" customHeight="1" spans="1:4">
      <c r="A412" s="375" t="s">
        <v>885</v>
      </c>
      <c r="B412" s="666">
        <v>4725</v>
      </c>
      <c r="C412" s="672"/>
      <c r="D412" s="667"/>
    </row>
    <row r="413" ht="17.65" customHeight="1" spans="1:4">
      <c r="A413" s="527" t="s">
        <v>886</v>
      </c>
      <c r="B413" s="666">
        <v>6</v>
      </c>
      <c r="C413" s="672"/>
      <c r="D413" s="667" t="str">
        <f t="shared" ref="D413:D476" si="9">IF(AND(B413&lt;&gt;0,C413&lt;&gt;0),C413/B413,"")</f>
        <v/>
      </c>
    </row>
    <row r="414" s="2" customFormat="1" ht="17.65" customHeight="1" spans="1:4">
      <c r="A414" s="530" t="s">
        <v>887</v>
      </c>
      <c r="B414" s="666">
        <f>SUM(B415:B417)</f>
        <v>1865</v>
      </c>
      <c r="C414" s="666">
        <f>SUM(C415:C417)</f>
        <v>2838</v>
      </c>
      <c r="D414" s="667">
        <f t="shared" si="9"/>
        <v>1.522</v>
      </c>
    </row>
    <row r="415" ht="17.65" customHeight="1" spans="1:4">
      <c r="A415" s="527" t="s">
        <v>888</v>
      </c>
      <c r="B415" s="666">
        <v>297</v>
      </c>
      <c r="C415" s="672"/>
      <c r="D415" s="667" t="str">
        <f t="shared" si="9"/>
        <v/>
      </c>
    </row>
    <row r="416" ht="17.65" customHeight="1" spans="1:4">
      <c r="A416" s="527" t="s">
        <v>889</v>
      </c>
      <c r="B416" s="666">
        <v>1133</v>
      </c>
      <c r="C416" s="672">
        <v>1759</v>
      </c>
      <c r="D416" s="667">
        <f t="shared" si="9"/>
        <v>1.553</v>
      </c>
    </row>
    <row r="417" ht="17.65" customHeight="1" spans="1:4">
      <c r="A417" s="527" t="s">
        <v>890</v>
      </c>
      <c r="B417" s="666">
        <v>435</v>
      </c>
      <c r="C417" s="672">
        <v>1079</v>
      </c>
      <c r="D417" s="667">
        <f t="shared" si="9"/>
        <v>2.48</v>
      </c>
    </row>
    <row r="418" s="2" customFormat="1" ht="17.65" customHeight="1" spans="1:4">
      <c r="A418" s="530" t="s">
        <v>891</v>
      </c>
      <c r="B418" s="666">
        <f>SUM(B419:B421)</f>
        <v>1408</v>
      </c>
      <c r="C418" s="666">
        <f>SUM(C419:C421)</f>
        <v>2045</v>
      </c>
      <c r="D418" s="667">
        <f t="shared" si="9"/>
        <v>1.452</v>
      </c>
    </row>
    <row r="419" ht="17.65" customHeight="1" spans="1:4">
      <c r="A419" s="527" t="s">
        <v>892</v>
      </c>
      <c r="B419" s="666">
        <v>283</v>
      </c>
      <c r="C419" s="672"/>
      <c r="D419" s="667" t="str">
        <f t="shared" si="9"/>
        <v/>
      </c>
    </row>
    <row r="420" ht="17.65" customHeight="1" spans="1:4">
      <c r="A420" s="527" t="s">
        <v>893</v>
      </c>
      <c r="B420" s="666">
        <v>454</v>
      </c>
      <c r="C420" s="672">
        <v>1377</v>
      </c>
      <c r="D420" s="667">
        <f t="shared" si="9"/>
        <v>3.033</v>
      </c>
    </row>
    <row r="421" ht="17.65" customHeight="1" spans="1:4">
      <c r="A421" s="527" t="s">
        <v>894</v>
      </c>
      <c r="B421" s="666">
        <v>671</v>
      </c>
      <c r="C421" s="672">
        <v>668</v>
      </c>
      <c r="D421" s="667">
        <f t="shared" si="9"/>
        <v>0.996</v>
      </c>
    </row>
    <row r="422" ht="17.65" customHeight="1" spans="1:4">
      <c r="A422" s="530" t="s">
        <v>895</v>
      </c>
      <c r="B422" s="666">
        <f>SUM(B423:B423)</f>
        <v>9</v>
      </c>
      <c r="C422" s="666">
        <f>SUM(C423:C423)</f>
        <v>3</v>
      </c>
      <c r="D422" s="667">
        <f t="shared" si="9"/>
        <v>0.333</v>
      </c>
    </row>
    <row r="423" s="2" customFormat="1" ht="17.65" customHeight="1" spans="1:4">
      <c r="A423" s="527" t="s">
        <v>431</v>
      </c>
      <c r="B423" s="666">
        <v>9</v>
      </c>
      <c r="C423" s="672">
        <v>3</v>
      </c>
      <c r="D423" s="667">
        <f t="shared" si="9"/>
        <v>0.333</v>
      </c>
    </row>
    <row r="424" ht="17.65" customHeight="1" spans="1:4">
      <c r="A424" s="530" t="s">
        <v>896</v>
      </c>
      <c r="B424" s="666">
        <f>SUM(B425+B431+B435)</f>
        <v>9113</v>
      </c>
      <c r="C424" s="666">
        <f>SUM(C425+C431+C435)</f>
        <v>13004</v>
      </c>
      <c r="D424" s="667">
        <f t="shared" si="9"/>
        <v>1.427</v>
      </c>
    </row>
    <row r="425" ht="17.65" customHeight="1" spans="1:4">
      <c r="A425" s="530" t="s">
        <v>897</v>
      </c>
      <c r="B425" s="666">
        <f>SUM(B426:B430)</f>
        <v>2094</v>
      </c>
      <c r="C425" s="666">
        <f>SUM(C426:C430)</f>
        <v>9943</v>
      </c>
      <c r="D425" s="667">
        <f t="shared" si="9"/>
        <v>4.748</v>
      </c>
    </row>
    <row r="426" ht="17.65" customHeight="1" spans="1:4">
      <c r="A426" s="527" t="s">
        <v>99</v>
      </c>
      <c r="B426" s="666">
        <v>327</v>
      </c>
      <c r="C426" s="672">
        <v>277</v>
      </c>
      <c r="D426" s="667">
        <f t="shared" si="9"/>
        <v>0.847</v>
      </c>
    </row>
    <row r="427" ht="17.65" customHeight="1" spans="1:4">
      <c r="A427" s="527" t="s">
        <v>100</v>
      </c>
      <c r="B427" s="666">
        <v>44</v>
      </c>
      <c r="C427" s="672">
        <v>15</v>
      </c>
      <c r="D427" s="667">
        <f t="shared" si="9"/>
        <v>0.341</v>
      </c>
    </row>
    <row r="428" ht="17.65" customHeight="1" spans="1:4">
      <c r="A428" s="527" t="s">
        <v>898</v>
      </c>
      <c r="B428" s="666">
        <v>1507</v>
      </c>
      <c r="C428" s="672">
        <v>1656</v>
      </c>
      <c r="D428" s="667">
        <f t="shared" si="9"/>
        <v>1.099</v>
      </c>
    </row>
    <row r="429" ht="17.65" customHeight="1" spans="1:4">
      <c r="A429" s="527" t="s">
        <v>899</v>
      </c>
      <c r="B429" s="666">
        <v>200</v>
      </c>
      <c r="C429" s="672">
        <v>7995</v>
      </c>
      <c r="D429" s="667">
        <f t="shared" si="9"/>
        <v>39.975</v>
      </c>
    </row>
    <row r="430" s="2" customFormat="1" ht="17.65" customHeight="1" spans="1:4">
      <c r="A430" s="527" t="s">
        <v>900</v>
      </c>
      <c r="B430" s="666">
        <v>16</v>
      </c>
      <c r="C430" s="672"/>
      <c r="D430" s="667" t="str">
        <f t="shared" si="9"/>
        <v/>
      </c>
    </row>
    <row r="431" ht="17.65" customHeight="1" spans="1:4">
      <c r="A431" s="530" t="s">
        <v>901</v>
      </c>
      <c r="B431" s="666">
        <f>SUM(B432:B434)</f>
        <v>707</v>
      </c>
      <c r="C431" s="666">
        <f>SUM(C432:C434)</f>
        <v>600</v>
      </c>
      <c r="D431" s="667">
        <f t="shared" si="9"/>
        <v>0.849</v>
      </c>
    </row>
    <row r="432" s="2" customFormat="1" ht="17.65" customHeight="1" spans="1:4">
      <c r="A432" s="527" t="s">
        <v>902</v>
      </c>
      <c r="B432" s="666">
        <v>51</v>
      </c>
      <c r="C432" s="672"/>
      <c r="D432" s="667" t="str">
        <f t="shared" si="9"/>
        <v/>
      </c>
    </row>
    <row r="433" ht="17.65" customHeight="1" spans="1:4">
      <c r="A433" s="527" t="s">
        <v>903</v>
      </c>
      <c r="B433" s="666">
        <v>539</v>
      </c>
      <c r="C433" s="673">
        <v>600</v>
      </c>
      <c r="D433" s="667">
        <f t="shared" si="9"/>
        <v>1.113</v>
      </c>
    </row>
    <row r="434" s="2" customFormat="1" ht="17.65" customHeight="1" spans="1:4">
      <c r="A434" s="527" t="s">
        <v>904</v>
      </c>
      <c r="B434" s="666">
        <v>117</v>
      </c>
      <c r="C434" s="672"/>
      <c r="D434" s="667" t="str">
        <f t="shared" si="9"/>
        <v/>
      </c>
    </row>
    <row r="435" s="2" customFormat="1" ht="17.65" customHeight="1" spans="1:4">
      <c r="A435" s="530" t="s">
        <v>905</v>
      </c>
      <c r="B435" s="666">
        <f>SUM(B436:B437)</f>
        <v>6312</v>
      </c>
      <c r="C435" s="666">
        <f>SUM(C436:C437)</f>
        <v>2461</v>
      </c>
      <c r="D435" s="667">
        <f t="shared" si="9"/>
        <v>0.39</v>
      </c>
    </row>
    <row r="436" ht="17.65" customHeight="1" spans="1:4">
      <c r="A436" s="527" t="s">
        <v>906</v>
      </c>
      <c r="B436" s="666">
        <v>410</v>
      </c>
      <c r="C436" s="672"/>
      <c r="D436" s="667" t="str">
        <f t="shared" si="9"/>
        <v/>
      </c>
    </row>
    <row r="437" ht="17.65" customHeight="1" spans="1:4">
      <c r="A437" s="527" t="s">
        <v>907</v>
      </c>
      <c r="B437" s="666">
        <v>5902</v>
      </c>
      <c r="C437" s="672">
        <v>2461</v>
      </c>
      <c r="D437" s="667">
        <f t="shared" si="9"/>
        <v>0.417</v>
      </c>
    </row>
    <row r="438" ht="17.65" customHeight="1" spans="1:4">
      <c r="A438" s="530" t="s">
        <v>908</v>
      </c>
      <c r="B438" s="666">
        <f>SUM(B442+B439)</f>
        <v>272</v>
      </c>
      <c r="C438" s="666">
        <f>SUM(C442+C439)</f>
        <v>761</v>
      </c>
      <c r="D438" s="667">
        <f t="shared" si="9"/>
        <v>2.798</v>
      </c>
    </row>
    <row r="439" ht="17.65" customHeight="1" spans="1:4">
      <c r="A439" s="530" t="s">
        <v>909</v>
      </c>
      <c r="B439" s="666">
        <f>SUM(B440:B441)</f>
        <v>257</v>
      </c>
      <c r="C439" s="666">
        <f>SUM(C440:C441)</f>
        <v>500</v>
      </c>
      <c r="D439" s="667">
        <f t="shared" si="9"/>
        <v>1.946</v>
      </c>
    </row>
    <row r="440" s="2" customFormat="1" ht="17.65" customHeight="1" spans="1:4">
      <c r="A440" s="527" t="s">
        <v>910</v>
      </c>
      <c r="B440" s="666">
        <v>3</v>
      </c>
      <c r="C440" s="672"/>
      <c r="D440" s="667" t="str">
        <f t="shared" si="9"/>
        <v/>
      </c>
    </row>
    <row r="441" ht="17.65" customHeight="1" spans="1:4">
      <c r="A441" s="527" t="s">
        <v>911</v>
      </c>
      <c r="B441" s="666">
        <v>254</v>
      </c>
      <c r="C441" s="672">
        <v>500</v>
      </c>
      <c r="D441" s="667">
        <f t="shared" si="9"/>
        <v>1.969</v>
      </c>
    </row>
    <row r="442" s="2" customFormat="1" ht="17.65" customHeight="1" spans="1:4">
      <c r="A442" s="530" t="s">
        <v>912</v>
      </c>
      <c r="B442" s="666">
        <f>SUM(B443:B443)</f>
        <v>15</v>
      </c>
      <c r="C442" s="666">
        <f>SUM(C443:C443)</f>
        <v>261</v>
      </c>
      <c r="D442" s="667">
        <f t="shared" si="9"/>
        <v>17.4</v>
      </c>
    </row>
    <row r="443" ht="17.65" customHeight="1" spans="1:4">
      <c r="A443" s="527" t="s">
        <v>913</v>
      </c>
      <c r="B443" s="666">
        <v>15</v>
      </c>
      <c r="C443" s="672">
        <v>261</v>
      </c>
      <c r="D443" s="667">
        <f t="shared" si="9"/>
        <v>17.4</v>
      </c>
    </row>
    <row r="444" ht="17.65" customHeight="1" spans="1:4">
      <c r="A444" s="530" t="s">
        <v>914</v>
      </c>
      <c r="B444" s="666">
        <f>SUM(B452+B445+B450)</f>
        <v>1636</v>
      </c>
      <c r="C444" s="666">
        <f>SUM(C452+C445)</f>
        <v>802</v>
      </c>
      <c r="D444" s="667">
        <f t="shared" si="9"/>
        <v>0.49</v>
      </c>
    </row>
    <row r="445" s="2" customFormat="1" ht="17.65" customHeight="1" spans="1:4">
      <c r="A445" s="530" t="s">
        <v>915</v>
      </c>
      <c r="B445" s="666">
        <f>SUM(B446:B449)</f>
        <v>314</v>
      </c>
      <c r="C445" s="666">
        <f>SUM(C446:C449)</f>
        <v>578</v>
      </c>
      <c r="D445" s="667">
        <f t="shared" si="9"/>
        <v>1.841</v>
      </c>
    </row>
    <row r="446" ht="17.65" customHeight="1" spans="1:4">
      <c r="A446" s="527" t="s">
        <v>99</v>
      </c>
      <c r="B446" s="666">
        <v>288</v>
      </c>
      <c r="C446" s="672">
        <v>266</v>
      </c>
      <c r="D446" s="667">
        <f t="shared" si="9"/>
        <v>0.924</v>
      </c>
    </row>
    <row r="447" s="2" customFormat="1" ht="17.65" customHeight="1" spans="1:4">
      <c r="A447" s="527" t="s">
        <v>100</v>
      </c>
      <c r="B447" s="666">
        <v>3</v>
      </c>
      <c r="C447" s="672"/>
      <c r="D447" s="667" t="str">
        <f t="shared" si="9"/>
        <v/>
      </c>
    </row>
    <row r="448" s="2" customFormat="1" ht="17.65" customHeight="1" spans="1:4">
      <c r="A448" s="527" t="s">
        <v>916</v>
      </c>
      <c r="B448" s="666">
        <v>0</v>
      </c>
      <c r="C448" s="672">
        <v>10</v>
      </c>
      <c r="D448" s="667" t="str">
        <f t="shared" si="9"/>
        <v/>
      </c>
    </row>
    <row r="449" ht="17.65" customHeight="1" spans="1:4">
      <c r="A449" s="527" t="s">
        <v>917</v>
      </c>
      <c r="B449" s="666">
        <v>23</v>
      </c>
      <c r="C449" s="672">
        <v>302</v>
      </c>
      <c r="D449" s="667">
        <f t="shared" si="9"/>
        <v>13.13</v>
      </c>
    </row>
    <row r="450" ht="17.65" customHeight="1" spans="1:4">
      <c r="A450" s="530" t="s">
        <v>918</v>
      </c>
      <c r="B450" s="666">
        <f>SUM(B451)</f>
        <v>30</v>
      </c>
      <c r="C450" s="672"/>
      <c r="D450" s="667" t="str">
        <f t="shared" si="9"/>
        <v/>
      </c>
    </row>
    <row r="451" ht="17.65" customHeight="1" spans="1:4">
      <c r="A451" s="527" t="s">
        <v>919</v>
      </c>
      <c r="B451" s="666">
        <v>30</v>
      </c>
      <c r="C451" s="672"/>
      <c r="D451" s="667" t="str">
        <f t="shared" si="9"/>
        <v/>
      </c>
    </row>
    <row r="452" s="2" customFormat="1" ht="17.65" customHeight="1" spans="1:4">
      <c r="A452" s="530" t="s">
        <v>920</v>
      </c>
      <c r="B452" s="666">
        <f>SUM(B453:B453)</f>
        <v>1292</v>
      </c>
      <c r="C452" s="666">
        <f>SUM(C453:C453)</f>
        <v>224</v>
      </c>
      <c r="D452" s="667">
        <f t="shared" si="9"/>
        <v>0.173</v>
      </c>
    </row>
    <row r="453" s="2" customFormat="1" ht="17.65" customHeight="1" spans="1:4">
      <c r="A453" s="527" t="s">
        <v>456</v>
      </c>
      <c r="B453" s="666">
        <v>1292</v>
      </c>
      <c r="C453" s="672">
        <v>224</v>
      </c>
      <c r="D453" s="667">
        <f t="shared" si="9"/>
        <v>0.173</v>
      </c>
    </row>
    <row r="454" s="2" customFormat="1" ht="17.65" customHeight="1" spans="1:4">
      <c r="A454" s="530" t="s">
        <v>921</v>
      </c>
      <c r="B454" s="666">
        <v>16</v>
      </c>
      <c r="C454" s="672"/>
      <c r="D454" s="667" t="str">
        <f t="shared" si="9"/>
        <v/>
      </c>
    </row>
    <row r="455" ht="17.65" customHeight="1" spans="1:4">
      <c r="A455" s="530" t="s">
        <v>922</v>
      </c>
      <c r="B455" s="666">
        <f>SUM(B456+B464)</f>
        <v>15033</v>
      </c>
      <c r="C455" s="666">
        <f>SUM(C456+C464)</f>
        <v>27290</v>
      </c>
      <c r="D455" s="667">
        <f t="shared" si="9"/>
        <v>1.815</v>
      </c>
    </row>
    <row r="456" ht="17.65" customHeight="1" spans="1:4">
      <c r="A456" s="530" t="s">
        <v>923</v>
      </c>
      <c r="B456" s="666">
        <f>SUM(B457+B458+B459+B460+B461+B462+B463)</f>
        <v>14889</v>
      </c>
      <c r="C456" s="666">
        <f>SUM(C457:C462)</f>
        <v>27142</v>
      </c>
      <c r="D456" s="667">
        <f t="shared" si="9"/>
        <v>1.823</v>
      </c>
    </row>
    <row r="457" ht="17.65" customHeight="1" spans="1:4">
      <c r="A457" s="527" t="s">
        <v>99</v>
      </c>
      <c r="B457" s="666">
        <v>1149</v>
      </c>
      <c r="C457" s="672">
        <v>1032</v>
      </c>
      <c r="D457" s="667">
        <f t="shared" si="9"/>
        <v>0.898</v>
      </c>
    </row>
    <row r="458" ht="17.65" customHeight="1" spans="1:4">
      <c r="A458" s="527" t="s">
        <v>100</v>
      </c>
      <c r="B458" s="666">
        <v>118</v>
      </c>
      <c r="C458" s="672">
        <v>20</v>
      </c>
      <c r="D458" s="667">
        <f t="shared" si="9"/>
        <v>0.169</v>
      </c>
    </row>
    <row r="459" ht="17.65" customHeight="1" spans="1:4">
      <c r="A459" s="527" t="s">
        <v>924</v>
      </c>
      <c r="B459" s="666"/>
      <c r="C459" s="672">
        <v>50</v>
      </c>
      <c r="D459" s="667" t="str">
        <f t="shared" si="9"/>
        <v/>
      </c>
    </row>
    <row r="460" ht="17.65" customHeight="1" spans="1:4">
      <c r="A460" s="527" t="s">
        <v>925</v>
      </c>
      <c r="B460" s="666">
        <v>353</v>
      </c>
      <c r="C460" s="672"/>
      <c r="D460" s="667" t="str">
        <f t="shared" si="9"/>
        <v/>
      </c>
    </row>
    <row r="461" ht="17.65" customHeight="1" spans="1:4">
      <c r="A461" s="527" t="s">
        <v>926</v>
      </c>
      <c r="B461" s="666"/>
      <c r="C461" s="672">
        <v>34</v>
      </c>
      <c r="D461" s="667" t="str">
        <f t="shared" si="9"/>
        <v/>
      </c>
    </row>
    <row r="462" ht="17.65" customHeight="1" spans="1:4">
      <c r="A462" s="527" t="s">
        <v>927</v>
      </c>
      <c r="B462" s="666">
        <v>13030</v>
      </c>
      <c r="C462" s="672">
        <v>26006</v>
      </c>
      <c r="D462" s="667">
        <f t="shared" si="9"/>
        <v>1.996</v>
      </c>
    </row>
    <row r="463" ht="17.65" customHeight="1" spans="1:4">
      <c r="A463" s="527" t="s">
        <v>928</v>
      </c>
      <c r="B463" s="666">
        <v>239</v>
      </c>
      <c r="C463" s="672"/>
      <c r="D463" s="667" t="str">
        <f t="shared" si="9"/>
        <v/>
      </c>
    </row>
    <row r="464" ht="17.65" customHeight="1" spans="1:4">
      <c r="A464" s="530" t="s">
        <v>929</v>
      </c>
      <c r="B464" s="666">
        <f>SUM(B465:B466)</f>
        <v>144</v>
      </c>
      <c r="C464" s="666">
        <f>SUM(C465:C466)</f>
        <v>148</v>
      </c>
      <c r="D464" s="667">
        <f t="shared" si="9"/>
        <v>1.028</v>
      </c>
    </row>
    <row r="465" ht="17.65" customHeight="1" spans="1:4">
      <c r="A465" s="527" t="s">
        <v>930</v>
      </c>
      <c r="B465" s="666">
        <v>144</v>
      </c>
      <c r="C465" s="672">
        <v>140</v>
      </c>
      <c r="D465" s="667">
        <f t="shared" si="9"/>
        <v>0.972</v>
      </c>
    </row>
    <row r="466" ht="17.65" customHeight="1" spans="1:4">
      <c r="A466" s="527" t="s">
        <v>931</v>
      </c>
      <c r="B466" s="666"/>
      <c r="C466" s="672">
        <v>8</v>
      </c>
      <c r="D466" s="667" t="str">
        <f t="shared" si="9"/>
        <v/>
      </c>
    </row>
    <row r="467" ht="17.65" customHeight="1" spans="1:4">
      <c r="A467" s="530" t="s">
        <v>932</v>
      </c>
      <c r="B467" s="666">
        <f>SUM(B468+B471)</f>
        <v>36821</v>
      </c>
      <c r="C467" s="666">
        <f>SUM(C468+C471)</f>
        <v>10025</v>
      </c>
      <c r="D467" s="667">
        <f t="shared" si="9"/>
        <v>0.272</v>
      </c>
    </row>
    <row r="468" ht="17.65" customHeight="1" spans="1:4">
      <c r="A468" s="530" t="s">
        <v>933</v>
      </c>
      <c r="B468" s="666">
        <f>SUM(B470+B469)</f>
        <v>31063</v>
      </c>
      <c r="C468" s="666">
        <f>SUM(C469:C470)</f>
        <v>4095</v>
      </c>
      <c r="D468" s="667">
        <f t="shared" si="9"/>
        <v>0.132</v>
      </c>
    </row>
    <row r="469" ht="17.65" customHeight="1" spans="1:4">
      <c r="A469" s="527" t="s">
        <v>934</v>
      </c>
      <c r="B469" s="666">
        <v>31047</v>
      </c>
      <c r="C469" s="673">
        <v>2840</v>
      </c>
      <c r="D469" s="667">
        <f t="shared" si="9"/>
        <v>0.091</v>
      </c>
    </row>
    <row r="470" ht="17.65" customHeight="1" spans="1:4">
      <c r="A470" s="527" t="s">
        <v>935</v>
      </c>
      <c r="B470" s="666">
        <v>16</v>
      </c>
      <c r="C470" s="672">
        <v>1255</v>
      </c>
      <c r="D470" s="667">
        <f t="shared" si="9"/>
        <v>78.438</v>
      </c>
    </row>
    <row r="471" ht="17.65" customHeight="1" spans="1:4">
      <c r="A471" s="530" t="s">
        <v>936</v>
      </c>
      <c r="B471" s="666">
        <f>SUM(B472:B472)</f>
        <v>5758</v>
      </c>
      <c r="C471" s="666">
        <f>SUM(C472:C472)</f>
        <v>5930</v>
      </c>
      <c r="D471" s="667">
        <f t="shared" si="9"/>
        <v>1.03</v>
      </c>
    </row>
    <row r="472" ht="17.65" customHeight="1" spans="1:4">
      <c r="A472" s="527" t="s">
        <v>937</v>
      </c>
      <c r="B472" s="666">
        <v>5758</v>
      </c>
      <c r="C472" s="672">
        <v>5930</v>
      </c>
      <c r="D472" s="667">
        <f t="shared" si="9"/>
        <v>1.03</v>
      </c>
    </row>
    <row r="473" ht="17.65" customHeight="1" spans="1:4">
      <c r="A473" s="530" t="s">
        <v>938</v>
      </c>
      <c r="B473" s="666">
        <f>SUM(B474)</f>
        <v>326</v>
      </c>
      <c r="C473" s="666">
        <f>SUM(C474+C478)</f>
        <v>350</v>
      </c>
      <c r="D473" s="667">
        <f t="shared" si="9"/>
        <v>1.074</v>
      </c>
    </row>
    <row r="474" ht="17.65" customHeight="1" spans="1:4">
      <c r="A474" s="530" t="s">
        <v>939</v>
      </c>
      <c r="B474" s="666">
        <f>SUM(B475:B476)</f>
        <v>326</v>
      </c>
      <c r="C474" s="666">
        <f>SUM(C475:C476)</f>
        <v>250</v>
      </c>
      <c r="D474" s="667">
        <f t="shared" si="9"/>
        <v>0.767</v>
      </c>
    </row>
    <row r="475" s="2" customFormat="1" ht="17.65" customHeight="1" spans="1:4">
      <c r="A475" s="527" t="s">
        <v>100</v>
      </c>
      <c r="B475" s="666">
        <v>36</v>
      </c>
      <c r="C475" s="672"/>
      <c r="D475" s="667" t="str">
        <f t="shared" si="9"/>
        <v/>
      </c>
    </row>
    <row r="476" ht="17.65" customHeight="1" spans="1:4">
      <c r="A476" s="527" t="s">
        <v>940</v>
      </c>
      <c r="B476" s="666">
        <v>290</v>
      </c>
      <c r="C476" s="672">
        <v>250</v>
      </c>
      <c r="D476" s="667">
        <f t="shared" si="9"/>
        <v>0.862</v>
      </c>
    </row>
    <row r="477" ht="17.65" customHeight="1" spans="1:4">
      <c r="A477" s="527" t="s">
        <v>941</v>
      </c>
      <c r="B477" s="666"/>
      <c r="C477" s="672"/>
      <c r="D477" s="667" t="str">
        <f t="shared" ref="D477:D532" si="10">IF(AND(B477&lt;&gt;0,C477&lt;&gt;0),C477/B477,"")</f>
        <v/>
      </c>
    </row>
    <row r="478" ht="17.65" customHeight="1" spans="1:4">
      <c r="A478" s="676" t="s">
        <v>942</v>
      </c>
      <c r="B478" s="666"/>
      <c r="C478" s="672">
        <f>SUM(C479)</f>
        <v>100</v>
      </c>
      <c r="D478" s="667" t="str">
        <f t="shared" si="10"/>
        <v/>
      </c>
    </row>
    <row r="479" ht="17.65" customHeight="1" spans="1:4">
      <c r="A479" s="671" t="s">
        <v>943</v>
      </c>
      <c r="B479" s="666"/>
      <c r="C479" s="672">
        <v>100</v>
      </c>
      <c r="D479" s="667" t="str">
        <f t="shared" si="10"/>
        <v/>
      </c>
    </row>
    <row r="480" ht="17.65" customHeight="1" spans="1:4">
      <c r="A480" s="530" t="s">
        <v>944</v>
      </c>
      <c r="B480" s="677">
        <f>SUM(B481+B487+B490+B492+B495+B499+B502)</f>
        <v>5188</v>
      </c>
      <c r="C480" s="677">
        <f>SUM(C481+C487+C490+C492+C495+C499+C502)</f>
        <v>5116</v>
      </c>
      <c r="D480" s="667">
        <f t="shared" si="10"/>
        <v>0.986</v>
      </c>
    </row>
    <row r="481" ht="17.65" customHeight="1" spans="1:4">
      <c r="A481" s="530" t="s">
        <v>945</v>
      </c>
      <c r="B481" s="666">
        <f>SUM(B482:B486)</f>
        <v>494</v>
      </c>
      <c r="C481" s="666">
        <f>SUM(C482:C485)</f>
        <v>257</v>
      </c>
      <c r="D481" s="667">
        <f t="shared" si="10"/>
        <v>0.52</v>
      </c>
    </row>
    <row r="482" ht="17.65" customHeight="1" spans="1:4">
      <c r="A482" s="527" t="s">
        <v>99</v>
      </c>
      <c r="B482" s="666">
        <v>444</v>
      </c>
      <c r="C482" s="672">
        <v>240</v>
      </c>
      <c r="D482" s="667">
        <f t="shared" si="10"/>
        <v>0.541</v>
      </c>
    </row>
    <row r="483" ht="17.65" customHeight="1" spans="1:4">
      <c r="A483" s="527" t="s">
        <v>100</v>
      </c>
      <c r="B483" s="666">
        <v>16</v>
      </c>
      <c r="C483" s="672">
        <v>12</v>
      </c>
      <c r="D483" s="667">
        <f t="shared" si="10"/>
        <v>0.75</v>
      </c>
    </row>
    <row r="484" ht="17.65" customHeight="1" spans="1:4">
      <c r="A484" s="527" t="s">
        <v>946</v>
      </c>
      <c r="B484" s="666">
        <v>5</v>
      </c>
      <c r="C484" s="672">
        <v>5</v>
      </c>
      <c r="D484" s="667">
        <f t="shared" si="10"/>
        <v>1</v>
      </c>
    </row>
    <row r="485" ht="17.65" customHeight="1" spans="1:4">
      <c r="A485" s="527" t="s">
        <v>947</v>
      </c>
      <c r="B485" s="666">
        <v>19</v>
      </c>
      <c r="C485" s="672"/>
      <c r="D485" s="667" t="str">
        <f t="shared" si="10"/>
        <v/>
      </c>
    </row>
    <row r="486" ht="17.65" customHeight="1" spans="1:4">
      <c r="A486" s="527" t="s">
        <v>948</v>
      </c>
      <c r="B486" s="666">
        <v>10</v>
      </c>
      <c r="C486" s="672"/>
      <c r="D486" s="667" t="str">
        <f t="shared" si="10"/>
        <v/>
      </c>
    </row>
    <row r="487" ht="17.65" customHeight="1" spans="1:4">
      <c r="A487" s="530" t="s">
        <v>949</v>
      </c>
      <c r="B487" s="666">
        <f>SUM(B488:B489)</f>
        <v>444</v>
      </c>
      <c r="C487" s="666">
        <f>SUM(C488:C489)</f>
        <v>444</v>
      </c>
      <c r="D487" s="667">
        <f t="shared" si="10"/>
        <v>1</v>
      </c>
    </row>
    <row r="488" ht="17.65" customHeight="1" spans="1:4">
      <c r="A488" s="527" t="s">
        <v>99</v>
      </c>
      <c r="B488" s="666">
        <v>307</v>
      </c>
      <c r="C488" s="672"/>
      <c r="D488" s="667" t="str">
        <f t="shared" si="10"/>
        <v/>
      </c>
    </row>
    <row r="489" s="2" customFormat="1" ht="17.65" customHeight="1" spans="1:4">
      <c r="A489" s="527" t="s">
        <v>950</v>
      </c>
      <c r="B489" s="666">
        <v>137</v>
      </c>
      <c r="C489" s="672">
        <v>444</v>
      </c>
      <c r="D489" s="667">
        <f t="shared" si="10"/>
        <v>3.241</v>
      </c>
    </row>
    <row r="490" ht="17.65" customHeight="1" spans="1:4">
      <c r="A490" s="530" t="s">
        <v>951</v>
      </c>
      <c r="B490" s="666">
        <f>SUM(B491:B491)</f>
        <v>44</v>
      </c>
      <c r="C490" s="666">
        <f>SUM(C491:C491)</f>
        <v>48</v>
      </c>
      <c r="D490" s="667">
        <f t="shared" si="10"/>
        <v>1.091</v>
      </c>
    </row>
    <row r="491" ht="17.65" customHeight="1" spans="1:4">
      <c r="A491" s="527" t="s">
        <v>952</v>
      </c>
      <c r="B491" s="666">
        <v>44</v>
      </c>
      <c r="C491" s="672">
        <v>48</v>
      </c>
      <c r="D491" s="667">
        <f t="shared" si="10"/>
        <v>1.091</v>
      </c>
    </row>
    <row r="492" ht="17.65" customHeight="1" spans="1:4">
      <c r="A492" s="530" t="s">
        <v>953</v>
      </c>
      <c r="B492" s="666">
        <f>SUM(B493:B494)</f>
        <v>106</v>
      </c>
      <c r="C492" s="666">
        <f>SUM(C493:C494)</f>
        <v>95</v>
      </c>
      <c r="D492" s="667">
        <f t="shared" si="10"/>
        <v>0.896</v>
      </c>
    </row>
    <row r="493" ht="17.65" customHeight="1" spans="1:4">
      <c r="A493" s="527" t="s">
        <v>954</v>
      </c>
      <c r="B493" s="666">
        <v>11</v>
      </c>
      <c r="C493" s="672">
        <v>3</v>
      </c>
      <c r="D493" s="667">
        <f t="shared" si="10"/>
        <v>0.273</v>
      </c>
    </row>
    <row r="494" ht="17.65" customHeight="1" spans="1:4">
      <c r="A494" s="527" t="s">
        <v>955</v>
      </c>
      <c r="B494" s="666">
        <v>95</v>
      </c>
      <c r="C494" s="672">
        <v>92</v>
      </c>
      <c r="D494" s="667">
        <f t="shared" si="10"/>
        <v>0.968</v>
      </c>
    </row>
    <row r="495" ht="17.65" customHeight="1" spans="1:4">
      <c r="A495" s="530" t="s">
        <v>956</v>
      </c>
      <c r="B495" s="666">
        <f>SUM(B496:B498)</f>
        <v>3870</v>
      </c>
      <c r="C495" s="666">
        <f>SUM(C496:C498)</f>
        <v>3925</v>
      </c>
      <c r="D495" s="667">
        <f t="shared" si="10"/>
        <v>1.014</v>
      </c>
    </row>
    <row r="496" ht="17.65" customHeight="1" spans="1:4">
      <c r="A496" s="527" t="s">
        <v>957</v>
      </c>
      <c r="B496" s="666">
        <v>3772</v>
      </c>
      <c r="C496" s="672">
        <v>3520</v>
      </c>
      <c r="D496" s="667">
        <f t="shared" si="10"/>
        <v>0.933</v>
      </c>
    </row>
    <row r="497" ht="17.65" customHeight="1" spans="1:4">
      <c r="A497" s="527" t="s">
        <v>958</v>
      </c>
      <c r="B497" s="666">
        <v>35</v>
      </c>
      <c r="C497" s="672">
        <v>405</v>
      </c>
      <c r="D497" s="667">
        <f t="shared" si="10"/>
        <v>11.571</v>
      </c>
    </row>
    <row r="498" ht="17.65" customHeight="1" spans="1:4">
      <c r="A498" s="527" t="s">
        <v>959</v>
      </c>
      <c r="B498" s="666">
        <v>63</v>
      </c>
      <c r="C498" s="672"/>
      <c r="D498" s="667" t="str">
        <f t="shared" si="10"/>
        <v/>
      </c>
    </row>
    <row r="499" s="2" customFormat="1" ht="17.65" customHeight="1" spans="1:4">
      <c r="A499" s="530" t="s">
        <v>960</v>
      </c>
      <c r="B499" s="666">
        <f>SUM(B500:B501)</f>
        <v>230</v>
      </c>
      <c r="C499" s="666">
        <f>SUM(C500:C501)</f>
        <v>247</v>
      </c>
      <c r="D499" s="667">
        <f t="shared" si="10"/>
        <v>1.074</v>
      </c>
    </row>
    <row r="500" ht="17.65" customHeight="1" spans="1:4">
      <c r="A500" s="527" t="s">
        <v>961</v>
      </c>
      <c r="B500" s="666">
        <v>197</v>
      </c>
      <c r="C500" s="672">
        <v>197</v>
      </c>
      <c r="D500" s="667">
        <f t="shared" si="10"/>
        <v>1</v>
      </c>
    </row>
    <row r="501" ht="17.65" customHeight="1" spans="1:4">
      <c r="A501" s="527" t="s">
        <v>962</v>
      </c>
      <c r="B501" s="666">
        <v>33</v>
      </c>
      <c r="C501" s="672">
        <v>50</v>
      </c>
      <c r="D501" s="667">
        <f t="shared" si="10"/>
        <v>1.515</v>
      </c>
    </row>
    <row r="502" ht="17.65" customHeight="1" spans="1:4">
      <c r="A502" s="530" t="s">
        <v>963</v>
      </c>
      <c r="B502" s="666"/>
      <c r="C502" s="672">
        <v>100</v>
      </c>
      <c r="D502" s="667" t="str">
        <f t="shared" si="10"/>
        <v/>
      </c>
    </row>
    <row r="503" ht="17.65" customHeight="1" spans="1:4">
      <c r="A503" s="530" t="s">
        <v>964</v>
      </c>
      <c r="B503" s="666">
        <f t="shared" ref="B503:B506" si="11">SUM(B504:B504)</f>
        <v>1117</v>
      </c>
      <c r="C503" s="666">
        <f t="shared" ref="C503:C506" si="12">SUM(C504:C504)</f>
        <v>0</v>
      </c>
      <c r="D503" s="667" t="str">
        <f t="shared" si="10"/>
        <v/>
      </c>
    </row>
    <row r="504" ht="17.65" customHeight="1" spans="1:4">
      <c r="A504" s="530" t="s">
        <v>965</v>
      </c>
      <c r="B504" s="666">
        <f t="shared" si="11"/>
        <v>1117</v>
      </c>
      <c r="C504" s="666">
        <f t="shared" si="12"/>
        <v>0</v>
      </c>
      <c r="D504" s="667" t="str">
        <f t="shared" si="10"/>
        <v/>
      </c>
    </row>
    <row r="505" ht="17.65" customHeight="1" spans="1:4">
      <c r="A505" s="527" t="s">
        <v>966</v>
      </c>
      <c r="B505" s="666">
        <v>1117</v>
      </c>
      <c r="C505" s="672"/>
      <c r="D505" s="667" t="str">
        <f t="shared" si="10"/>
        <v/>
      </c>
    </row>
    <row r="506" ht="17.65" customHeight="1" spans="1:4">
      <c r="A506" s="530" t="s">
        <v>967</v>
      </c>
      <c r="B506" s="666">
        <f t="shared" si="11"/>
        <v>3</v>
      </c>
      <c r="C506" s="666">
        <f t="shared" si="12"/>
        <v>0</v>
      </c>
      <c r="D506" s="667" t="str">
        <f t="shared" si="10"/>
        <v/>
      </c>
    </row>
    <row r="507" s="2" customFormat="1" ht="17.65" customHeight="1" spans="1:4">
      <c r="A507" s="530" t="s">
        <v>506</v>
      </c>
      <c r="B507" s="666">
        <v>3</v>
      </c>
      <c r="C507" s="672"/>
      <c r="D507" s="667" t="str">
        <f t="shared" si="10"/>
        <v/>
      </c>
    </row>
    <row r="508" ht="17.65" customHeight="1" spans="1:4">
      <c r="A508" s="378" t="s">
        <v>499</v>
      </c>
      <c r="B508" s="678"/>
      <c r="C508" s="678">
        <v>1000</v>
      </c>
      <c r="D508" s="667" t="str">
        <f t="shared" si="10"/>
        <v/>
      </c>
    </row>
    <row r="509" ht="17.65" customHeight="1" spans="1:4">
      <c r="A509" s="378" t="s">
        <v>500</v>
      </c>
      <c r="B509" s="679">
        <v>0</v>
      </c>
      <c r="C509" s="679">
        <v>790</v>
      </c>
      <c r="D509" s="667" t="str">
        <f t="shared" si="10"/>
        <v/>
      </c>
    </row>
    <row r="510" s="2" customFormat="1" ht="17.65" customHeight="1" spans="1:4">
      <c r="A510" s="378" t="s">
        <v>501</v>
      </c>
      <c r="B510" s="668"/>
      <c r="C510" s="668">
        <v>790</v>
      </c>
      <c r="D510" s="667" t="str">
        <f t="shared" si="10"/>
        <v/>
      </c>
    </row>
    <row r="511" s="2" customFormat="1" ht="17.65" customHeight="1" spans="1:4">
      <c r="A511" s="381" t="s">
        <v>607</v>
      </c>
      <c r="B511" s="668"/>
      <c r="C511" s="668"/>
      <c r="D511" s="667" t="str">
        <f t="shared" si="10"/>
        <v/>
      </c>
    </row>
    <row r="512" s="2" customFormat="1" ht="17.65" customHeight="1" spans="1:4">
      <c r="A512" s="381" t="s">
        <v>968</v>
      </c>
      <c r="B512" s="679"/>
      <c r="C512" s="679"/>
      <c r="D512" s="667" t="str">
        <f t="shared" si="10"/>
        <v/>
      </c>
    </row>
    <row r="513" s="2" customFormat="1" ht="17.65" customHeight="1" spans="1:4">
      <c r="A513" s="594" t="s">
        <v>502</v>
      </c>
      <c r="B513" s="669"/>
      <c r="C513" s="669">
        <v>0</v>
      </c>
      <c r="D513" s="667" t="str">
        <f t="shared" si="10"/>
        <v/>
      </c>
    </row>
    <row r="514" ht="17.65" customHeight="1" spans="1:4">
      <c r="A514" s="591" t="s">
        <v>503</v>
      </c>
      <c r="B514" s="668"/>
      <c r="C514" s="668">
        <v>0</v>
      </c>
      <c r="D514" s="667" t="str">
        <f t="shared" si="10"/>
        <v/>
      </c>
    </row>
    <row r="515" ht="17.65" customHeight="1" spans="1:4">
      <c r="A515" s="591" t="s">
        <v>504</v>
      </c>
      <c r="B515" s="668"/>
      <c r="C515" s="668"/>
      <c r="D515" s="667" t="str">
        <f t="shared" si="10"/>
        <v/>
      </c>
    </row>
    <row r="516" s="2" customFormat="1" ht="17.65" customHeight="1" spans="1:4">
      <c r="A516" s="594" t="s">
        <v>505</v>
      </c>
      <c r="B516" s="668">
        <v>0</v>
      </c>
      <c r="C516" s="668">
        <v>0</v>
      </c>
      <c r="D516" s="667" t="str">
        <f t="shared" si="10"/>
        <v/>
      </c>
    </row>
    <row r="517" ht="17.65" customHeight="1" spans="1:4">
      <c r="A517" s="591" t="s">
        <v>506</v>
      </c>
      <c r="B517" s="669">
        <v>0</v>
      </c>
      <c r="C517" s="669"/>
      <c r="D517" s="667" t="str">
        <f t="shared" si="10"/>
        <v/>
      </c>
    </row>
    <row r="518" s="2" customFormat="1" ht="17.65" customHeight="1" spans="1:4">
      <c r="A518" s="680" t="s">
        <v>969</v>
      </c>
      <c r="B518" s="678">
        <f>B6+B107+B111+B139+B160+B171+B199+B281+B321+B344+B358+B424+B438+B444+B454+B455+B467+B473+B480+B503+B506</f>
        <v>333031</v>
      </c>
      <c r="C518" s="678">
        <f>SUM(C509+C508+C480+C473+C467+C455+C444+C438+C424+C358+C344+C321+C281+C199+C171+C160+C139+C111+C107+C6)</f>
        <v>303983</v>
      </c>
      <c r="D518" s="667">
        <f t="shared" si="10"/>
        <v>0.913</v>
      </c>
    </row>
    <row r="519" ht="17.65" customHeight="1" spans="1:4">
      <c r="A519" s="594" t="s">
        <v>508</v>
      </c>
      <c r="B519" s="678">
        <f t="shared" ref="B519:B521" si="13">B520</f>
        <v>5425</v>
      </c>
      <c r="C519" s="678">
        <f>C520</f>
        <v>6500</v>
      </c>
      <c r="D519" s="667">
        <f t="shared" si="10"/>
        <v>1.198</v>
      </c>
    </row>
    <row r="520" s="2" customFormat="1" ht="17.65" customHeight="1" spans="1:4">
      <c r="A520" s="57" t="s">
        <v>509</v>
      </c>
      <c r="B520" s="668">
        <f t="shared" si="13"/>
        <v>5425</v>
      </c>
      <c r="C520" s="668">
        <v>6500</v>
      </c>
      <c r="D520" s="667">
        <f t="shared" si="10"/>
        <v>1.198</v>
      </c>
    </row>
    <row r="521" ht="17.65" customHeight="1" spans="1:4">
      <c r="A521" s="57" t="s">
        <v>510</v>
      </c>
      <c r="B521" s="669">
        <f t="shared" si="13"/>
        <v>5425</v>
      </c>
      <c r="C521" s="669"/>
      <c r="D521" s="667" t="str">
        <f t="shared" si="10"/>
        <v/>
      </c>
    </row>
    <row r="522" ht="17.65" customHeight="1" spans="1:4">
      <c r="A522" s="57" t="s">
        <v>970</v>
      </c>
      <c r="B522" s="669">
        <v>5425</v>
      </c>
      <c r="C522" s="669"/>
      <c r="D522" s="667" t="str">
        <f t="shared" si="10"/>
        <v/>
      </c>
    </row>
    <row r="523" ht="17.65" customHeight="1" spans="1:4">
      <c r="A523" s="378" t="s">
        <v>512</v>
      </c>
      <c r="B523" s="668"/>
      <c r="C523" s="668"/>
      <c r="D523" s="667" t="str">
        <f t="shared" si="10"/>
        <v/>
      </c>
    </row>
    <row r="524" s="2" customFormat="1" ht="17.65" customHeight="1" spans="1:4">
      <c r="A524" s="594" t="s">
        <v>513</v>
      </c>
      <c r="B524" s="679">
        <v>1511</v>
      </c>
      <c r="C524" s="669">
        <v>0</v>
      </c>
      <c r="D524" s="667" t="str">
        <f t="shared" si="10"/>
        <v/>
      </c>
    </row>
    <row r="525" ht="17.65" customHeight="1" spans="1:4">
      <c r="A525" s="594" t="s">
        <v>514</v>
      </c>
      <c r="B525" s="669"/>
      <c r="C525" s="669"/>
      <c r="D525" s="667" t="str">
        <f t="shared" si="10"/>
        <v/>
      </c>
    </row>
    <row r="526" ht="17.65" customHeight="1" spans="1:4">
      <c r="A526" s="594" t="s">
        <v>515</v>
      </c>
      <c r="B526" s="679">
        <f t="shared" ref="B526:B530" si="14">B527</f>
        <v>5110</v>
      </c>
      <c r="C526" s="679">
        <v>0</v>
      </c>
      <c r="D526" s="667" t="str">
        <f t="shared" si="10"/>
        <v/>
      </c>
    </row>
    <row r="527" ht="17.65" customHeight="1" spans="1:4">
      <c r="A527" s="681" t="s">
        <v>516</v>
      </c>
      <c r="B527" s="672">
        <f t="shared" si="14"/>
        <v>5110</v>
      </c>
      <c r="C527" s="672">
        <v>0</v>
      </c>
      <c r="D527" s="667" t="str">
        <f t="shared" si="10"/>
        <v/>
      </c>
    </row>
    <row r="528" ht="17.65" customHeight="1" spans="1:4">
      <c r="A528" s="681" t="s">
        <v>517</v>
      </c>
      <c r="B528" s="672">
        <v>5110</v>
      </c>
      <c r="C528" s="672"/>
      <c r="D528" s="667" t="str">
        <f t="shared" si="10"/>
        <v/>
      </c>
    </row>
    <row r="529" ht="17.65" customHeight="1" spans="1:4">
      <c r="A529" s="681" t="s">
        <v>518</v>
      </c>
      <c r="B529" s="672"/>
      <c r="C529" s="672">
        <v>0</v>
      </c>
      <c r="D529" s="667" t="str">
        <f t="shared" si="10"/>
        <v/>
      </c>
    </row>
    <row r="530" ht="17.65" customHeight="1" spans="1:4">
      <c r="A530" s="682" t="s">
        <v>519</v>
      </c>
      <c r="B530" s="672">
        <f t="shared" si="14"/>
        <v>4004</v>
      </c>
      <c r="C530" s="672">
        <v>0</v>
      </c>
      <c r="D530" s="667" t="str">
        <f t="shared" si="10"/>
        <v/>
      </c>
    </row>
    <row r="531" ht="17.65" customHeight="1" spans="1:4">
      <c r="A531" s="681" t="s">
        <v>520</v>
      </c>
      <c r="B531" s="672">
        <v>4004</v>
      </c>
      <c r="C531" s="672">
        <v>0</v>
      </c>
      <c r="D531" s="667" t="str">
        <f t="shared" si="10"/>
        <v/>
      </c>
    </row>
    <row r="532" ht="17.65" customHeight="1" spans="1:4">
      <c r="A532" s="683" t="s">
        <v>521</v>
      </c>
      <c r="B532" s="684">
        <f>B518+B519+B523+B524+B525+B526+B530</f>
        <v>349081</v>
      </c>
      <c r="C532" s="684">
        <f>C518+C519+C523+C524+C525+C526+C530</f>
        <v>310483</v>
      </c>
      <c r="D532" s="667">
        <f t="shared" si="10"/>
        <v>0.889</v>
      </c>
    </row>
  </sheetData>
  <autoFilter ref="A5:D532">
    <extLst/>
  </autoFilter>
  <mergeCells count="5">
    <mergeCell ref="A2:D2"/>
    <mergeCell ref="A4:A5"/>
    <mergeCell ref="B4:B5"/>
    <mergeCell ref="C4:C5"/>
    <mergeCell ref="D4:D5"/>
  </mergeCells>
  <dataValidations count="2">
    <dataValidation type="textLength" operator="lessThanOrEqual" allowBlank="1" showInputMessage="1" showErrorMessage="1" errorTitle="提示" error="此处最多只能输入 [20] 个字符。" sqref="B4:D4">
      <formula1>20</formula1>
    </dataValidation>
    <dataValidation type="custom" allowBlank="1" showInputMessage="1" showErrorMessage="1" errorTitle="提示" error="对不起，此处只能输入数字。" sqref="C8 C9 C10 C11 C12 C14 C15 C16 C17 C18 C20 C21 B22 C22 B23 C23 B24 C24 C26 C27 C28 C29 C30 C31 C33 C34 C35 C36 C38 C39 C40 C41 C42 C44 C45 C47 C48 C50 C51 C52 C54 C55 C56 C57 C59 C60 C61 C62 C63 C65 C66 C67 C68 C70 C71 C72 C74 C75 C76 C78 C79 C80 C82 C83 C84 C85 C87 C88 C90 C91 C93 C94 C95 C96 C100 C101 C102 C103 C104 C106 C109 C110 C113 C115 C116 C117 C118 C119 C122 C123 C125 C126 C127 C129 C130 C131 C132 C133 C134 C135 C136 C138 C141 C142 C143 C149 C151 C153 C155 C156 C159 B508 C508 B509 C509 B510 C510 B511 C511 B512 C512 B513 B514 B515 B516 C516 B517 C517 B518 C518 B522 C522 B523 C523 B526 C526 B20:B21 B519:B521 B524:B525 C98:C99 C145:C146 C147:C148 C513:C515 C519:C521 C524:C525">
      <formula1>OR(B8="",ISNUMBER(B8))</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&amp;P+28 页，共 &amp;N+40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532"/>
  <sheetViews>
    <sheetView showGridLines="0" showZeros="0" zoomScale="145" zoomScaleNormal="145" workbookViewId="0">
      <pane xSplit="1" ySplit="6" topLeftCell="B7" activePane="bottomRight" state="frozen"/>
      <selection/>
      <selection pane="topRight"/>
      <selection pane="bottomLeft"/>
      <selection pane="bottomRight" activeCell="A2" sqref="A2:D2"/>
    </sheetView>
  </sheetViews>
  <sheetFormatPr defaultColWidth="9" defaultRowHeight="15" customHeight="1" outlineLevelCol="3"/>
  <cols>
    <col min="1" max="1" width="40.75" style="3" customWidth="1"/>
    <col min="2" max="2" width="17.625" style="652" customWidth="1"/>
    <col min="3" max="3" width="17.625" style="653" customWidth="1"/>
    <col min="4" max="4" width="18.275" style="3" customWidth="1"/>
    <col min="5" max="16384" width="9" style="3"/>
  </cols>
  <sheetData>
    <row r="1" customHeight="1" spans="1:4">
      <c r="A1" s="654" t="s">
        <v>971</v>
      </c>
      <c r="B1" s="655"/>
      <c r="C1" s="656"/>
      <c r="D1" s="657"/>
    </row>
    <row r="2" s="1" customFormat="1" ht="24.95" customHeight="1" spans="1:4">
      <c r="A2" s="658" t="s">
        <v>972</v>
      </c>
      <c r="B2" s="658"/>
      <c r="C2" s="658"/>
      <c r="D2" s="658"/>
    </row>
    <row r="3" ht="27" customHeight="1" spans="1:4">
      <c r="A3" s="659" t="str">
        <f>""</f>
        <v/>
      </c>
      <c r="B3" s="655"/>
      <c r="C3" s="656"/>
      <c r="D3" s="657" t="s">
        <v>2</v>
      </c>
    </row>
    <row r="4" customHeight="1" spans="1:4">
      <c r="A4" s="660" t="s">
        <v>3</v>
      </c>
      <c r="B4" s="661" t="s">
        <v>6</v>
      </c>
      <c r="C4" s="662" t="s">
        <v>758</v>
      </c>
      <c r="D4" s="556" t="s">
        <v>759</v>
      </c>
    </row>
    <row r="5" customHeight="1" spans="1:4">
      <c r="A5" s="663"/>
      <c r="B5" s="664"/>
      <c r="C5" s="665"/>
      <c r="D5" s="556"/>
    </row>
    <row r="6" s="2" customFormat="1" ht="17.65" customHeight="1" spans="1:4">
      <c r="A6" s="530" t="s">
        <v>768</v>
      </c>
      <c r="B6" s="666">
        <f>SUM(B7+B13+B19+B25+B32+B37+B43+B46+B49+B53+B58+B64+B69+B73+B77+B81+B86+B92+B89+B97+B105)</f>
        <v>24040</v>
      </c>
      <c r="C6" s="666">
        <f>SUM(C7+C13+C19+C25+C32+C37+C43+C46+C49+C53+C58+C64+C69+C73+C77+C81+C86+C92+C89+C97+C105)</f>
        <v>20577</v>
      </c>
      <c r="D6" s="667">
        <f t="shared" ref="D6:D9" si="0">SUM(C6)/B6</f>
        <v>0.856</v>
      </c>
    </row>
    <row r="7" s="2" customFormat="1" ht="17.65" customHeight="1" spans="1:4">
      <c r="A7" s="530" t="s">
        <v>98</v>
      </c>
      <c r="B7" s="666">
        <f>SUM(B8:B12)</f>
        <v>1006</v>
      </c>
      <c r="C7" s="666">
        <v>853</v>
      </c>
      <c r="D7" s="667">
        <f t="shared" si="0"/>
        <v>0.848</v>
      </c>
    </row>
    <row r="8" ht="17.65" customHeight="1" spans="1:4">
      <c r="A8" s="527" t="s">
        <v>99</v>
      </c>
      <c r="B8" s="666">
        <v>746</v>
      </c>
      <c r="C8" s="668">
        <v>687</v>
      </c>
      <c r="D8" s="667">
        <f t="shared" si="0"/>
        <v>0.921</v>
      </c>
    </row>
    <row r="9" ht="17.65" customHeight="1" spans="1:4">
      <c r="A9" s="527" t="s">
        <v>100</v>
      </c>
      <c r="B9" s="666">
        <v>89</v>
      </c>
      <c r="C9" s="668">
        <v>2</v>
      </c>
      <c r="D9" s="667">
        <f t="shared" si="0"/>
        <v>0.022</v>
      </c>
    </row>
    <row r="10" ht="17.65" customHeight="1" spans="1:4">
      <c r="A10" s="527" t="s">
        <v>102</v>
      </c>
      <c r="B10" s="666">
        <v>0</v>
      </c>
      <c r="C10" s="668">
        <v>3</v>
      </c>
      <c r="D10" s="667" t="str">
        <f t="shared" ref="D10:D28" si="1">IF(AND(B10&lt;&gt;0,C10&lt;&gt;0),C10/B10,"")</f>
        <v/>
      </c>
    </row>
    <row r="11" ht="17.65" customHeight="1" spans="1:4">
      <c r="A11" s="527" t="s">
        <v>101</v>
      </c>
      <c r="B11" s="666">
        <v>70</v>
      </c>
      <c r="C11" s="669">
        <v>63</v>
      </c>
      <c r="D11" s="667">
        <f t="shared" si="1"/>
        <v>0.9</v>
      </c>
    </row>
    <row r="12" ht="17.65" customHeight="1" spans="1:4">
      <c r="A12" s="527" t="s">
        <v>103</v>
      </c>
      <c r="B12" s="666">
        <v>101</v>
      </c>
      <c r="C12" s="668">
        <v>99</v>
      </c>
      <c r="D12" s="667">
        <f t="shared" si="1"/>
        <v>0.98</v>
      </c>
    </row>
    <row r="13" ht="17.65" customHeight="1" spans="1:4">
      <c r="A13" s="530" t="s">
        <v>104</v>
      </c>
      <c r="B13" s="666">
        <f>SUM(B14:B18)</f>
        <v>648</v>
      </c>
      <c r="C13" s="666">
        <f>SUM(C14:C18)</f>
        <v>578</v>
      </c>
      <c r="D13" s="667">
        <f t="shared" si="1"/>
        <v>0.892</v>
      </c>
    </row>
    <row r="14" s="2" customFormat="1" ht="17.65" customHeight="1" spans="1:4">
      <c r="A14" s="527" t="s">
        <v>99</v>
      </c>
      <c r="B14" s="666">
        <v>523</v>
      </c>
      <c r="C14" s="668">
        <v>483</v>
      </c>
      <c r="D14" s="667">
        <f t="shared" si="1"/>
        <v>0.924</v>
      </c>
    </row>
    <row r="15" ht="17.65" customHeight="1" spans="1:4">
      <c r="A15" s="527" t="s">
        <v>100</v>
      </c>
      <c r="B15" s="666">
        <v>15</v>
      </c>
      <c r="C15" s="669">
        <v>10</v>
      </c>
      <c r="D15" s="667">
        <f t="shared" si="1"/>
        <v>0.667</v>
      </c>
    </row>
    <row r="16" ht="17.65" customHeight="1" spans="1:4">
      <c r="A16" s="527" t="s">
        <v>105</v>
      </c>
      <c r="B16" s="666">
        <v>49</v>
      </c>
      <c r="C16" s="668">
        <v>49</v>
      </c>
      <c r="D16" s="667">
        <f t="shared" si="1"/>
        <v>1</v>
      </c>
    </row>
    <row r="17" ht="17.65" customHeight="1" spans="1:4">
      <c r="A17" s="527" t="s">
        <v>106</v>
      </c>
      <c r="B17" s="666">
        <v>36</v>
      </c>
      <c r="C17" s="668">
        <v>36</v>
      </c>
      <c r="D17" s="667">
        <f t="shared" si="1"/>
        <v>1</v>
      </c>
    </row>
    <row r="18" ht="17.65" customHeight="1" spans="1:4">
      <c r="A18" s="527" t="s">
        <v>107</v>
      </c>
      <c r="B18" s="666">
        <v>25</v>
      </c>
      <c r="C18" s="668"/>
      <c r="D18" s="667" t="str">
        <f t="shared" si="1"/>
        <v/>
      </c>
    </row>
    <row r="19" ht="17.65" customHeight="1" spans="1:4">
      <c r="A19" s="530" t="s">
        <v>108</v>
      </c>
      <c r="B19" s="666">
        <f>SUM(B20:B24)</f>
        <v>8737</v>
      </c>
      <c r="C19" s="666">
        <f>SUM(C20:C24)</f>
        <v>7570</v>
      </c>
      <c r="D19" s="667">
        <f t="shared" si="1"/>
        <v>0.866</v>
      </c>
    </row>
    <row r="20" s="2" customFormat="1" ht="17.65" customHeight="1" spans="1:4">
      <c r="A20" s="527" t="s">
        <v>99</v>
      </c>
      <c r="B20" s="670">
        <v>7164</v>
      </c>
      <c r="C20" s="668">
        <v>6628</v>
      </c>
      <c r="D20" s="667">
        <f t="shared" si="1"/>
        <v>0.925</v>
      </c>
    </row>
    <row r="21" ht="17.65" customHeight="1" spans="1:4">
      <c r="A21" s="527" t="s">
        <v>100</v>
      </c>
      <c r="B21" s="670">
        <v>756</v>
      </c>
      <c r="C21" s="668">
        <v>423</v>
      </c>
      <c r="D21" s="667">
        <f t="shared" si="1"/>
        <v>0.56</v>
      </c>
    </row>
    <row r="22" ht="17.65" customHeight="1" spans="1:4">
      <c r="A22" s="527" t="s">
        <v>110</v>
      </c>
      <c r="B22" s="670">
        <v>700</v>
      </c>
      <c r="C22" s="668"/>
      <c r="D22" s="667" t="str">
        <f t="shared" si="1"/>
        <v/>
      </c>
    </row>
    <row r="23" ht="17.65" customHeight="1" spans="1:4">
      <c r="A23" s="527" t="s">
        <v>109</v>
      </c>
      <c r="B23" s="670">
        <v>30</v>
      </c>
      <c r="C23" s="668">
        <v>393</v>
      </c>
      <c r="D23" s="667">
        <f t="shared" si="1"/>
        <v>13.1</v>
      </c>
    </row>
    <row r="24" ht="17.65" customHeight="1" spans="1:4">
      <c r="A24" s="527" t="s">
        <v>769</v>
      </c>
      <c r="B24" s="670">
        <v>87</v>
      </c>
      <c r="C24" s="669">
        <v>126</v>
      </c>
      <c r="D24" s="667">
        <f t="shared" si="1"/>
        <v>1.448</v>
      </c>
    </row>
    <row r="25" s="2" customFormat="1" ht="17.65" customHeight="1" spans="1:4">
      <c r="A25" s="530" t="s">
        <v>112</v>
      </c>
      <c r="B25" s="666">
        <f>SUM(B26:B31)</f>
        <v>1295</v>
      </c>
      <c r="C25" s="666">
        <f>SUM(C26:C31)</f>
        <v>1240</v>
      </c>
      <c r="D25" s="667">
        <f t="shared" si="1"/>
        <v>0.958</v>
      </c>
    </row>
    <row r="26" ht="17.65" customHeight="1" spans="1:4">
      <c r="A26" s="527" t="s">
        <v>99</v>
      </c>
      <c r="B26" s="666">
        <v>1011</v>
      </c>
      <c r="C26" s="669">
        <v>888</v>
      </c>
      <c r="D26" s="667">
        <f t="shared" si="1"/>
        <v>0.878</v>
      </c>
    </row>
    <row r="27" ht="17.65" customHeight="1" spans="1:4">
      <c r="A27" s="527" t="s">
        <v>100</v>
      </c>
      <c r="B27" s="666">
        <v>87</v>
      </c>
      <c r="C27" s="668">
        <v>25</v>
      </c>
      <c r="D27" s="667">
        <f t="shared" si="1"/>
        <v>0.287</v>
      </c>
    </row>
    <row r="28" ht="17.65" customHeight="1" spans="1:4">
      <c r="A28" s="527" t="s">
        <v>770</v>
      </c>
      <c r="B28" s="666"/>
      <c r="C28" s="668">
        <v>2</v>
      </c>
      <c r="D28" s="667" t="str">
        <f t="shared" si="1"/>
        <v/>
      </c>
    </row>
    <row r="29" ht="17.65" customHeight="1" spans="1:4">
      <c r="A29" s="527" t="s">
        <v>771</v>
      </c>
      <c r="B29" s="666"/>
      <c r="C29" s="668">
        <v>100</v>
      </c>
      <c r="D29" s="667"/>
    </row>
    <row r="30" ht="17.65" customHeight="1" spans="1:4">
      <c r="A30" s="527" t="s">
        <v>113</v>
      </c>
      <c r="B30" s="666">
        <v>13</v>
      </c>
      <c r="C30" s="668"/>
      <c r="D30" s="667" t="str">
        <f t="shared" ref="D30:D93" si="2">IF(AND(B30&lt;&gt;0,C30&lt;&gt;0),C30/B30,"")</f>
        <v/>
      </c>
    </row>
    <row r="31" ht="17.65" customHeight="1" spans="1:4">
      <c r="A31" s="527" t="s">
        <v>109</v>
      </c>
      <c r="B31" s="666">
        <v>184</v>
      </c>
      <c r="C31" s="668">
        <v>225</v>
      </c>
      <c r="D31" s="667">
        <f t="shared" si="2"/>
        <v>1.223</v>
      </c>
    </row>
    <row r="32" s="2" customFormat="1" ht="17.65" customHeight="1" spans="1:4">
      <c r="A32" s="530" t="s">
        <v>114</v>
      </c>
      <c r="B32" s="666">
        <f>SUM(B33:B36)</f>
        <v>363</v>
      </c>
      <c r="C32" s="666">
        <f>SUM(C33:C36)</f>
        <v>668</v>
      </c>
      <c r="D32" s="667">
        <f t="shared" si="2"/>
        <v>1.84</v>
      </c>
    </row>
    <row r="33" ht="17.65" customHeight="1" spans="1:4">
      <c r="A33" s="527" t="s">
        <v>99</v>
      </c>
      <c r="B33" s="666">
        <v>242</v>
      </c>
      <c r="C33" s="668">
        <v>221</v>
      </c>
      <c r="D33" s="667">
        <f t="shared" si="2"/>
        <v>0.913</v>
      </c>
    </row>
    <row r="34" ht="17.65" customHeight="1" spans="1:4">
      <c r="A34" s="527" t="s">
        <v>100</v>
      </c>
      <c r="B34" s="666">
        <v>79</v>
      </c>
      <c r="C34" s="668">
        <v>72</v>
      </c>
      <c r="D34" s="667">
        <f t="shared" si="2"/>
        <v>0.911</v>
      </c>
    </row>
    <row r="35" ht="17.65" customHeight="1" spans="1:4">
      <c r="A35" s="527" t="s">
        <v>115</v>
      </c>
      <c r="B35" s="666">
        <v>26</v>
      </c>
      <c r="C35" s="668">
        <v>31</v>
      </c>
      <c r="D35" s="667">
        <f t="shared" si="2"/>
        <v>1.192</v>
      </c>
    </row>
    <row r="36" ht="17.65" customHeight="1" spans="1:4">
      <c r="A36" s="527" t="s">
        <v>116</v>
      </c>
      <c r="B36" s="666">
        <v>16</v>
      </c>
      <c r="C36" s="668">
        <v>344</v>
      </c>
      <c r="D36" s="667">
        <f t="shared" si="2"/>
        <v>21.5</v>
      </c>
    </row>
    <row r="37" s="2" customFormat="1" ht="17.65" customHeight="1" spans="1:4">
      <c r="A37" s="530" t="s">
        <v>117</v>
      </c>
      <c r="B37" s="666">
        <f>SUM(B38:B42)</f>
        <v>1761</v>
      </c>
      <c r="C37" s="666">
        <f>SUM(C38:C42)</f>
        <v>1569</v>
      </c>
      <c r="D37" s="667">
        <f t="shared" si="2"/>
        <v>0.891</v>
      </c>
    </row>
    <row r="38" ht="17.65" customHeight="1" spans="1:4">
      <c r="A38" s="527" t="s">
        <v>99</v>
      </c>
      <c r="B38" s="666">
        <v>1561</v>
      </c>
      <c r="C38" s="669">
        <v>1412</v>
      </c>
      <c r="D38" s="667">
        <f t="shared" si="2"/>
        <v>0.905</v>
      </c>
    </row>
    <row r="39" ht="17.65" customHeight="1" spans="1:4">
      <c r="A39" s="527" t="s">
        <v>100</v>
      </c>
      <c r="B39" s="666">
        <v>163</v>
      </c>
      <c r="C39" s="668">
        <v>147</v>
      </c>
      <c r="D39" s="667">
        <f t="shared" si="2"/>
        <v>0.902</v>
      </c>
    </row>
    <row r="40" ht="17.65" customHeight="1" spans="1:4">
      <c r="A40" s="527" t="s">
        <v>118</v>
      </c>
      <c r="B40" s="666">
        <v>2</v>
      </c>
      <c r="C40" s="668"/>
      <c r="D40" s="667" t="str">
        <f t="shared" si="2"/>
        <v/>
      </c>
    </row>
    <row r="41" ht="17.65" customHeight="1" spans="1:4">
      <c r="A41" s="527" t="s">
        <v>772</v>
      </c>
      <c r="B41" s="666">
        <v>10</v>
      </c>
      <c r="C41" s="668">
        <v>10</v>
      </c>
      <c r="D41" s="667">
        <f t="shared" si="2"/>
        <v>1</v>
      </c>
    </row>
    <row r="42" ht="17.65" customHeight="1" spans="1:4">
      <c r="A42" s="527" t="s">
        <v>120</v>
      </c>
      <c r="B42" s="666">
        <v>25</v>
      </c>
      <c r="C42" s="668"/>
      <c r="D42" s="667" t="str">
        <f t="shared" si="2"/>
        <v/>
      </c>
    </row>
    <row r="43" ht="17.65" customHeight="1" spans="1:4">
      <c r="A43" s="530" t="s">
        <v>121</v>
      </c>
      <c r="B43" s="666">
        <f>SUM(B44:B45)</f>
        <v>579</v>
      </c>
      <c r="C43" s="666">
        <f>SUM(C44:C45)</f>
        <v>40</v>
      </c>
      <c r="D43" s="667">
        <f t="shared" si="2"/>
        <v>0.069</v>
      </c>
    </row>
    <row r="44" ht="17.65" customHeight="1" spans="1:4">
      <c r="A44" s="527" t="s">
        <v>100</v>
      </c>
      <c r="B44" s="666">
        <v>579</v>
      </c>
      <c r="C44" s="668"/>
      <c r="D44" s="667" t="str">
        <f t="shared" si="2"/>
        <v/>
      </c>
    </row>
    <row r="45" ht="17.65" customHeight="1" spans="1:4">
      <c r="A45" s="527" t="s">
        <v>773</v>
      </c>
      <c r="B45" s="666"/>
      <c r="C45" s="668">
        <v>40</v>
      </c>
      <c r="D45" s="667" t="str">
        <f t="shared" si="2"/>
        <v/>
      </c>
    </row>
    <row r="46" ht="17.65" customHeight="1" spans="1:4">
      <c r="A46" s="671" t="s">
        <v>774</v>
      </c>
      <c r="B46" s="666">
        <f>SUM(B47:B48)</f>
        <v>24</v>
      </c>
      <c r="C46" s="666">
        <f>SUM(C47:C48)</f>
        <v>68</v>
      </c>
      <c r="D46" s="667">
        <f t="shared" si="2"/>
        <v>2.833</v>
      </c>
    </row>
    <row r="47" ht="17.65" customHeight="1" spans="1:4">
      <c r="A47" s="527" t="s">
        <v>149</v>
      </c>
      <c r="B47" s="666">
        <v>24</v>
      </c>
      <c r="C47" s="668"/>
      <c r="D47" s="667" t="str">
        <f t="shared" si="2"/>
        <v/>
      </c>
    </row>
    <row r="48" ht="17.65" customHeight="1" spans="1:4">
      <c r="A48" s="527" t="s">
        <v>150</v>
      </c>
      <c r="B48" s="666"/>
      <c r="C48" s="668">
        <v>68</v>
      </c>
      <c r="D48" s="667" t="str">
        <f t="shared" si="2"/>
        <v/>
      </c>
    </row>
    <row r="49" ht="17.65" customHeight="1" spans="1:4">
      <c r="A49" s="530" t="s">
        <v>123</v>
      </c>
      <c r="B49" s="666">
        <f>SUM(B50:B52)</f>
        <v>798</v>
      </c>
      <c r="C49" s="666">
        <f>SUM(C50:C52)</f>
        <v>670</v>
      </c>
      <c r="D49" s="667">
        <f t="shared" si="2"/>
        <v>0.84</v>
      </c>
    </row>
    <row r="50" s="2" customFormat="1" ht="17.65" customHeight="1" spans="1:4">
      <c r="A50" s="527" t="s">
        <v>99</v>
      </c>
      <c r="B50" s="666">
        <v>723</v>
      </c>
      <c r="C50" s="669">
        <v>635</v>
      </c>
      <c r="D50" s="667">
        <f t="shared" si="2"/>
        <v>0.878</v>
      </c>
    </row>
    <row r="51" s="2" customFormat="1" ht="17.65" customHeight="1" spans="1:4">
      <c r="A51" s="527" t="s">
        <v>100</v>
      </c>
      <c r="B51" s="666">
        <v>53</v>
      </c>
      <c r="C51" s="669">
        <v>35</v>
      </c>
      <c r="D51" s="667">
        <f t="shared" si="2"/>
        <v>0.66</v>
      </c>
    </row>
    <row r="52" ht="17.65" customHeight="1" spans="1:4">
      <c r="A52" s="527" t="s">
        <v>124</v>
      </c>
      <c r="B52" s="666">
        <v>22</v>
      </c>
      <c r="C52" s="668"/>
      <c r="D52" s="667" t="str">
        <f t="shared" si="2"/>
        <v/>
      </c>
    </row>
    <row r="53" ht="17.65" customHeight="1" spans="1:4">
      <c r="A53" s="530" t="s">
        <v>125</v>
      </c>
      <c r="B53" s="666">
        <f>SUM(B54:B57)</f>
        <v>1545</v>
      </c>
      <c r="C53" s="666">
        <f>SUM(C54:C57)</f>
        <v>1573</v>
      </c>
      <c r="D53" s="667">
        <f t="shared" si="2"/>
        <v>1.018</v>
      </c>
    </row>
    <row r="54" s="2" customFormat="1" ht="17.65" customHeight="1" spans="1:4">
      <c r="A54" s="527" t="s">
        <v>99</v>
      </c>
      <c r="B54" s="666">
        <v>1437</v>
      </c>
      <c r="C54" s="668">
        <v>1458</v>
      </c>
      <c r="D54" s="667">
        <f t="shared" si="2"/>
        <v>1.015</v>
      </c>
    </row>
    <row r="55" ht="17.65" customHeight="1" spans="1:4">
      <c r="A55" s="527" t="s">
        <v>100</v>
      </c>
      <c r="B55" s="666">
        <v>88</v>
      </c>
      <c r="C55" s="668">
        <v>85</v>
      </c>
      <c r="D55" s="667">
        <f t="shared" si="2"/>
        <v>0.966</v>
      </c>
    </row>
    <row r="56" ht="17.65" customHeight="1" spans="1:4">
      <c r="A56" s="527" t="s">
        <v>126</v>
      </c>
      <c r="B56" s="666">
        <v>10</v>
      </c>
      <c r="C56" s="668">
        <v>30</v>
      </c>
      <c r="D56" s="667">
        <f t="shared" si="2"/>
        <v>3</v>
      </c>
    </row>
    <row r="57" s="2" customFormat="1" ht="17.65" customHeight="1" spans="1:4">
      <c r="A57" s="527" t="s">
        <v>127</v>
      </c>
      <c r="B57" s="666">
        <v>10</v>
      </c>
      <c r="C57" s="668"/>
      <c r="D57" s="667" t="str">
        <f t="shared" si="2"/>
        <v/>
      </c>
    </row>
    <row r="58" ht="17.65" customHeight="1" spans="1:4">
      <c r="A58" s="530" t="s">
        <v>128</v>
      </c>
      <c r="B58" s="666">
        <f>SUM(B59:B63)</f>
        <v>406</v>
      </c>
      <c r="C58" s="666">
        <f>SUM(C59:C63)</f>
        <v>230</v>
      </c>
      <c r="D58" s="667">
        <f t="shared" si="2"/>
        <v>0.567</v>
      </c>
    </row>
    <row r="59" ht="17.65" customHeight="1" spans="1:4">
      <c r="A59" s="527" t="s">
        <v>99</v>
      </c>
      <c r="B59" s="666"/>
      <c r="C59" s="669">
        <v>0</v>
      </c>
      <c r="D59" s="667" t="str">
        <f t="shared" si="2"/>
        <v/>
      </c>
    </row>
    <row r="60" ht="17.65" customHeight="1" spans="1:4">
      <c r="A60" s="527" t="s">
        <v>100</v>
      </c>
      <c r="B60" s="666"/>
      <c r="C60" s="668"/>
      <c r="D60" s="667" t="str">
        <f t="shared" si="2"/>
        <v/>
      </c>
    </row>
    <row r="61" ht="17.65" customHeight="1" spans="1:4">
      <c r="A61" s="527" t="s">
        <v>775</v>
      </c>
      <c r="B61" s="666"/>
      <c r="C61" s="668"/>
      <c r="D61" s="667" t="str">
        <f t="shared" si="2"/>
        <v/>
      </c>
    </row>
    <row r="62" ht="17.65" customHeight="1" spans="1:4">
      <c r="A62" s="527" t="s">
        <v>109</v>
      </c>
      <c r="B62" s="666">
        <v>151</v>
      </c>
      <c r="C62" s="668">
        <v>130</v>
      </c>
      <c r="D62" s="667">
        <f t="shared" si="2"/>
        <v>0.861</v>
      </c>
    </row>
    <row r="63" s="2" customFormat="1" ht="17.65" customHeight="1" spans="1:4">
      <c r="A63" s="527" t="s">
        <v>130</v>
      </c>
      <c r="B63" s="666">
        <v>255</v>
      </c>
      <c r="C63" s="669">
        <v>100</v>
      </c>
      <c r="D63" s="667">
        <f t="shared" si="2"/>
        <v>0.392</v>
      </c>
    </row>
    <row r="64" ht="17.65" customHeight="1" spans="1:4">
      <c r="A64" s="530" t="s">
        <v>131</v>
      </c>
      <c r="B64" s="666">
        <f>SUM(B65:B68)</f>
        <v>350</v>
      </c>
      <c r="C64" s="666">
        <f>SUM(C65:C68)</f>
        <v>312</v>
      </c>
      <c r="D64" s="667">
        <f t="shared" si="2"/>
        <v>0.891</v>
      </c>
    </row>
    <row r="65" ht="17.65" customHeight="1" spans="1:4">
      <c r="A65" s="527" t="s">
        <v>99</v>
      </c>
      <c r="B65" s="666">
        <v>191</v>
      </c>
      <c r="C65" s="668">
        <v>170</v>
      </c>
      <c r="D65" s="667">
        <f t="shared" si="2"/>
        <v>0.89</v>
      </c>
    </row>
    <row r="66" ht="17.65" customHeight="1" spans="1:4">
      <c r="A66" s="527" t="s">
        <v>100</v>
      </c>
      <c r="B66" s="666">
        <v>40</v>
      </c>
      <c r="C66" s="669">
        <v>22</v>
      </c>
      <c r="D66" s="667">
        <f t="shared" si="2"/>
        <v>0.55</v>
      </c>
    </row>
    <row r="67" s="2" customFormat="1" ht="17.65" customHeight="1" spans="1:4">
      <c r="A67" s="527" t="s">
        <v>132</v>
      </c>
      <c r="B67" s="666">
        <v>119</v>
      </c>
      <c r="C67" s="668">
        <v>105</v>
      </c>
      <c r="D67" s="667">
        <f t="shared" si="2"/>
        <v>0.882</v>
      </c>
    </row>
    <row r="68" s="2" customFormat="1" ht="17.65" customHeight="1" spans="1:4">
      <c r="A68" s="527" t="s">
        <v>776</v>
      </c>
      <c r="B68" s="666"/>
      <c r="C68" s="668">
        <v>15</v>
      </c>
      <c r="D68" s="667" t="str">
        <f t="shared" si="2"/>
        <v/>
      </c>
    </row>
    <row r="69" ht="17.65" customHeight="1" spans="1:4">
      <c r="A69" s="530" t="s">
        <v>133</v>
      </c>
      <c r="B69" s="666">
        <f>SUM(B70:B72)</f>
        <v>96</v>
      </c>
      <c r="C69" s="666">
        <f>SUM(C70:C72)</f>
        <v>69</v>
      </c>
      <c r="D69" s="667">
        <f t="shared" si="2"/>
        <v>0.719</v>
      </c>
    </row>
    <row r="70" ht="17.65" customHeight="1" spans="1:4">
      <c r="A70" s="527" t="s">
        <v>99</v>
      </c>
      <c r="B70" s="666">
        <v>89</v>
      </c>
      <c r="C70" s="668">
        <v>64</v>
      </c>
      <c r="D70" s="667">
        <f t="shared" si="2"/>
        <v>0.719</v>
      </c>
    </row>
    <row r="71" ht="17.65" customHeight="1" spans="1:4">
      <c r="A71" s="527" t="s">
        <v>100</v>
      </c>
      <c r="B71" s="666">
        <v>2</v>
      </c>
      <c r="C71" s="668"/>
      <c r="D71" s="667" t="str">
        <f t="shared" si="2"/>
        <v/>
      </c>
    </row>
    <row r="72" ht="17.65" customHeight="1" spans="1:4">
      <c r="A72" s="527" t="s">
        <v>135</v>
      </c>
      <c r="B72" s="666">
        <v>5</v>
      </c>
      <c r="C72" s="668">
        <v>5</v>
      </c>
      <c r="D72" s="667">
        <f t="shared" si="2"/>
        <v>1</v>
      </c>
    </row>
    <row r="73" ht="17.65" customHeight="1" spans="1:4">
      <c r="A73" s="530" t="s">
        <v>136</v>
      </c>
      <c r="B73" s="666">
        <f>SUM(B74:B76)</f>
        <v>111</v>
      </c>
      <c r="C73" s="666">
        <f>SUM(C74:C76)</f>
        <v>89</v>
      </c>
      <c r="D73" s="667">
        <f t="shared" si="2"/>
        <v>0.802</v>
      </c>
    </row>
    <row r="74" ht="17.65" customHeight="1" spans="1:4">
      <c r="A74" s="527" t="s">
        <v>99</v>
      </c>
      <c r="B74" s="666">
        <v>97</v>
      </c>
      <c r="C74" s="669">
        <v>89</v>
      </c>
      <c r="D74" s="667">
        <f t="shared" si="2"/>
        <v>0.918</v>
      </c>
    </row>
    <row r="75" ht="17.65" customHeight="1" spans="1:4">
      <c r="A75" s="527" t="s">
        <v>100</v>
      </c>
      <c r="B75" s="666">
        <v>10</v>
      </c>
      <c r="C75" s="669"/>
      <c r="D75" s="667" t="str">
        <f t="shared" si="2"/>
        <v/>
      </c>
    </row>
    <row r="76" s="2" customFormat="1" ht="17.65" customHeight="1" spans="1:4">
      <c r="A76" s="527" t="s">
        <v>137</v>
      </c>
      <c r="B76" s="666">
        <v>4</v>
      </c>
      <c r="C76" s="669"/>
      <c r="D76" s="667" t="str">
        <f t="shared" si="2"/>
        <v/>
      </c>
    </row>
    <row r="77" ht="17.65" customHeight="1" spans="1:4">
      <c r="A77" s="530" t="s">
        <v>138</v>
      </c>
      <c r="B77" s="666">
        <f>SUM(B78:B80)</f>
        <v>608</v>
      </c>
      <c r="C77" s="666">
        <f>SUM(C78:C80)</f>
        <v>574</v>
      </c>
      <c r="D77" s="667">
        <f t="shared" si="2"/>
        <v>0.944</v>
      </c>
    </row>
    <row r="78" ht="17.65" customHeight="1" spans="1:4">
      <c r="A78" s="527" t="s">
        <v>99</v>
      </c>
      <c r="B78" s="666">
        <v>444</v>
      </c>
      <c r="C78" s="668">
        <v>398</v>
      </c>
      <c r="D78" s="667">
        <f t="shared" si="2"/>
        <v>0.896</v>
      </c>
    </row>
    <row r="79" s="2" customFormat="1" ht="17.65" customHeight="1" spans="1:4">
      <c r="A79" s="527" t="s">
        <v>100</v>
      </c>
      <c r="B79" s="666">
        <v>11</v>
      </c>
      <c r="C79" s="668">
        <v>24</v>
      </c>
      <c r="D79" s="667">
        <f t="shared" si="2"/>
        <v>2.182</v>
      </c>
    </row>
    <row r="80" ht="17.65" customHeight="1" spans="1:4">
      <c r="A80" s="527" t="s">
        <v>139</v>
      </c>
      <c r="B80" s="666">
        <v>153</v>
      </c>
      <c r="C80" s="668">
        <v>152</v>
      </c>
      <c r="D80" s="667">
        <f t="shared" si="2"/>
        <v>0.993</v>
      </c>
    </row>
    <row r="81" ht="17.65" customHeight="1" spans="1:4">
      <c r="A81" s="530" t="s">
        <v>777</v>
      </c>
      <c r="B81" s="666">
        <f>SUM(B82:B85)</f>
        <v>2693</v>
      </c>
      <c r="C81" s="666">
        <f>SUM(C82:C84)</f>
        <v>2203</v>
      </c>
      <c r="D81" s="667">
        <f t="shared" si="2"/>
        <v>0.818</v>
      </c>
    </row>
    <row r="82" s="2" customFormat="1" ht="17.65" customHeight="1" spans="1:4">
      <c r="A82" s="527" t="s">
        <v>99</v>
      </c>
      <c r="B82" s="666">
        <v>2378</v>
      </c>
      <c r="C82" s="668">
        <v>2092</v>
      </c>
      <c r="D82" s="667">
        <f t="shared" si="2"/>
        <v>0.88</v>
      </c>
    </row>
    <row r="83" ht="17.65" customHeight="1" spans="1:4">
      <c r="A83" s="527" t="s">
        <v>100</v>
      </c>
      <c r="B83" s="666">
        <v>120</v>
      </c>
      <c r="C83" s="668">
        <v>31</v>
      </c>
      <c r="D83" s="667">
        <f t="shared" si="2"/>
        <v>0.258</v>
      </c>
    </row>
    <row r="84" ht="17.65" customHeight="1" spans="1:4">
      <c r="A84" s="527" t="s">
        <v>141</v>
      </c>
      <c r="B84" s="666">
        <v>80</v>
      </c>
      <c r="C84" s="668">
        <v>80</v>
      </c>
      <c r="D84" s="667">
        <f t="shared" si="2"/>
        <v>1</v>
      </c>
    </row>
    <row r="85" ht="17.65" customHeight="1" spans="1:4">
      <c r="A85" s="527" t="s">
        <v>778</v>
      </c>
      <c r="B85" s="666">
        <v>115</v>
      </c>
      <c r="C85" s="668"/>
      <c r="D85" s="667" t="str">
        <f t="shared" si="2"/>
        <v/>
      </c>
    </row>
    <row r="86" ht="17.65" customHeight="1" spans="1:4">
      <c r="A86" s="530" t="s">
        <v>143</v>
      </c>
      <c r="B86" s="666">
        <f>SUM(B87:B88)</f>
        <v>721</v>
      </c>
      <c r="C86" s="666">
        <f>SUM(C87:C88)</f>
        <v>659</v>
      </c>
      <c r="D86" s="667">
        <f t="shared" si="2"/>
        <v>0.914</v>
      </c>
    </row>
    <row r="87" s="2" customFormat="1" ht="17.65" customHeight="1" spans="1:4">
      <c r="A87" s="527" t="s">
        <v>99</v>
      </c>
      <c r="B87" s="666">
        <v>443</v>
      </c>
      <c r="C87" s="668">
        <v>403</v>
      </c>
      <c r="D87" s="667">
        <f t="shared" si="2"/>
        <v>0.91</v>
      </c>
    </row>
    <row r="88" ht="17.65" customHeight="1" spans="1:4">
      <c r="A88" s="527" t="s">
        <v>100</v>
      </c>
      <c r="B88" s="666">
        <v>278</v>
      </c>
      <c r="C88" s="669">
        <v>256</v>
      </c>
      <c r="D88" s="667">
        <f t="shared" si="2"/>
        <v>0.921</v>
      </c>
    </row>
    <row r="89" ht="17.65" customHeight="1" spans="1:4">
      <c r="A89" s="530" t="s">
        <v>144</v>
      </c>
      <c r="B89" s="666">
        <f>SUM(B90:B91)</f>
        <v>244</v>
      </c>
      <c r="C89" s="666">
        <f>SUM(C90:C91)</f>
        <v>178</v>
      </c>
      <c r="D89" s="667">
        <f t="shared" si="2"/>
        <v>0.73</v>
      </c>
    </row>
    <row r="90" s="2" customFormat="1" ht="17.65" customHeight="1" spans="1:4">
      <c r="A90" s="527" t="s">
        <v>99</v>
      </c>
      <c r="B90" s="666">
        <v>155</v>
      </c>
      <c r="C90" s="669">
        <v>141</v>
      </c>
      <c r="D90" s="667">
        <f t="shared" si="2"/>
        <v>0.91</v>
      </c>
    </row>
    <row r="91" ht="17.65" customHeight="1" spans="1:4">
      <c r="A91" s="527" t="s">
        <v>100</v>
      </c>
      <c r="B91" s="666">
        <v>89</v>
      </c>
      <c r="C91" s="669">
        <v>37</v>
      </c>
      <c r="D91" s="667">
        <f t="shared" si="2"/>
        <v>0.416</v>
      </c>
    </row>
    <row r="92" ht="17.65" customHeight="1" spans="1:4">
      <c r="A92" s="530" t="s">
        <v>145</v>
      </c>
      <c r="B92" s="666">
        <f>SUM(B93:B96)</f>
        <v>309</v>
      </c>
      <c r="C92" s="666">
        <f>SUM(C93:C96)</f>
        <v>151</v>
      </c>
      <c r="D92" s="667">
        <f t="shared" si="2"/>
        <v>0.489</v>
      </c>
    </row>
    <row r="93" s="2" customFormat="1" ht="17.65" customHeight="1" spans="1:4">
      <c r="A93" s="527" t="s">
        <v>99</v>
      </c>
      <c r="B93" s="666">
        <v>131</v>
      </c>
      <c r="C93" s="668">
        <v>129</v>
      </c>
      <c r="D93" s="667">
        <f t="shared" si="2"/>
        <v>0.985</v>
      </c>
    </row>
    <row r="94" s="2" customFormat="1" ht="17.65" customHeight="1" spans="1:4">
      <c r="A94" s="527" t="s">
        <v>100</v>
      </c>
      <c r="B94" s="666"/>
      <c r="C94" s="668">
        <v>12</v>
      </c>
      <c r="D94" s="667" t="str">
        <f t="shared" ref="D94:D129" si="3">IF(AND(B94&lt;&gt;0,C94&lt;&gt;0),C94/B94,"")</f>
        <v/>
      </c>
    </row>
    <row r="95" ht="17.65" customHeight="1" spans="1:4">
      <c r="A95" s="527" t="s">
        <v>146</v>
      </c>
      <c r="B95" s="666">
        <v>139</v>
      </c>
      <c r="C95" s="668">
        <v>10</v>
      </c>
      <c r="D95" s="667">
        <f t="shared" si="3"/>
        <v>0.072</v>
      </c>
    </row>
    <row r="96" ht="17.65" customHeight="1" spans="1:4">
      <c r="A96" s="527" t="s">
        <v>147</v>
      </c>
      <c r="B96" s="666">
        <v>39</v>
      </c>
      <c r="C96" s="669"/>
      <c r="D96" s="667" t="str">
        <f t="shared" si="3"/>
        <v/>
      </c>
    </row>
    <row r="97" ht="17.65" customHeight="1" spans="1:4">
      <c r="A97" s="530" t="s">
        <v>779</v>
      </c>
      <c r="B97" s="666">
        <f>SUM(B98:B104)</f>
        <v>1476</v>
      </c>
      <c r="C97" s="666">
        <f>SUM(C98:C104)</f>
        <v>1178</v>
      </c>
      <c r="D97" s="667">
        <f t="shared" si="3"/>
        <v>0.798</v>
      </c>
    </row>
    <row r="98" s="2" customFormat="1" ht="17.65" customHeight="1" spans="1:4">
      <c r="A98" s="527" t="s">
        <v>99</v>
      </c>
      <c r="B98" s="666">
        <v>1304</v>
      </c>
      <c r="C98" s="668">
        <v>1123</v>
      </c>
      <c r="D98" s="667">
        <f t="shared" si="3"/>
        <v>0.861</v>
      </c>
    </row>
    <row r="99" ht="17.65" customHeight="1" spans="1:4">
      <c r="A99" s="527" t="s">
        <v>100</v>
      </c>
      <c r="B99" s="666">
        <v>38</v>
      </c>
      <c r="C99" s="668">
        <v>25</v>
      </c>
      <c r="D99" s="667">
        <f t="shared" si="3"/>
        <v>0.658</v>
      </c>
    </row>
    <row r="100" ht="17.65" customHeight="1" spans="1:4">
      <c r="A100" s="527" t="s">
        <v>780</v>
      </c>
      <c r="B100" s="666"/>
      <c r="C100" s="668">
        <v>10</v>
      </c>
      <c r="D100" s="667" t="str">
        <f t="shared" si="3"/>
        <v/>
      </c>
    </row>
    <row r="101" ht="17.65" customHeight="1" spans="1:4">
      <c r="A101" s="527" t="s">
        <v>781</v>
      </c>
      <c r="B101" s="666"/>
      <c r="C101" s="668"/>
      <c r="D101" s="667" t="str">
        <f t="shared" si="3"/>
        <v/>
      </c>
    </row>
    <row r="102" ht="17.65" customHeight="1" spans="1:4">
      <c r="A102" s="527" t="s">
        <v>782</v>
      </c>
      <c r="B102" s="666">
        <v>40</v>
      </c>
      <c r="C102" s="669"/>
      <c r="D102" s="667" t="str">
        <f t="shared" si="3"/>
        <v/>
      </c>
    </row>
    <row r="103" s="2" customFormat="1" ht="17.65" customHeight="1" spans="1:4">
      <c r="A103" s="527" t="s">
        <v>783</v>
      </c>
      <c r="B103" s="666">
        <v>10</v>
      </c>
      <c r="C103" s="668"/>
      <c r="D103" s="667" t="str">
        <f t="shared" si="3"/>
        <v/>
      </c>
    </row>
    <row r="104" ht="17.65" customHeight="1" spans="1:4">
      <c r="A104" s="527" t="s">
        <v>784</v>
      </c>
      <c r="B104" s="666">
        <v>84</v>
      </c>
      <c r="C104" s="668">
        <v>20</v>
      </c>
      <c r="D104" s="667">
        <f t="shared" si="3"/>
        <v>0.238</v>
      </c>
    </row>
    <row r="105" ht="17.65" customHeight="1" spans="1:4">
      <c r="A105" s="530" t="s">
        <v>154</v>
      </c>
      <c r="B105" s="666">
        <f>SUM(B106:B106)</f>
        <v>270</v>
      </c>
      <c r="C105" s="666">
        <f>SUM(C106:C106)</f>
        <v>105</v>
      </c>
      <c r="D105" s="667">
        <f t="shared" si="3"/>
        <v>0.389</v>
      </c>
    </row>
    <row r="106" ht="17.65" customHeight="1" spans="1:4">
      <c r="A106" s="527" t="s">
        <v>155</v>
      </c>
      <c r="B106" s="666">
        <v>270</v>
      </c>
      <c r="C106" s="668">
        <v>105</v>
      </c>
      <c r="D106" s="667">
        <f t="shared" si="3"/>
        <v>0.389</v>
      </c>
    </row>
    <row r="107" ht="17.65" customHeight="1" spans="1:4">
      <c r="A107" s="530" t="s">
        <v>785</v>
      </c>
      <c r="B107" s="666">
        <f>SUM(B108)</f>
        <v>64</v>
      </c>
      <c r="C107" s="666">
        <f>SUM(C108)</f>
        <v>32</v>
      </c>
      <c r="D107" s="667">
        <f t="shared" si="3"/>
        <v>0.5</v>
      </c>
    </row>
    <row r="108" s="2" customFormat="1" ht="17.65" customHeight="1" spans="1:4">
      <c r="A108" s="530" t="s">
        <v>157</v>
      </c>
      <c r="B108" s="666">
        <f>SUM(B109:B110)</f>
        <v>64</v>
      </c>
      <c r="C108" s="666">
        <f>SUM(C109:C110)</f>
        <v>32</v>
      </c>
      <c r="D108" s="667">
        <f t="shared" si="3"/>
        <v>0.5</v>
      </c>
    </row>
    <row r="109" ht="17.65" customHeight="1" spans="1:4">
      <c r="A109" s="527" t="s">
        <v>158</v>
      </c>
      <c r="B109" s="666">
        <v>29</v>
      </c>
      <c r="C109" s="668">
        <v>22</v>
      </c>
      <c r="D109" s="667">
        <f t="shared" si="3"/>
        <v>0.759</v>
      </c>
    </row>
    <row r="110" ht="17.65" customHeight="1" spans="1:4">
      <c r="A110" s="527" t="s">
        <v>160</v>
      </c>
      <c r="B110" s="666">
        <v>35</v>
      </c>
      <c r="C110" s="668">
        <v>10</v>
      </c>
      <c r="D110" s="667">
        <f t="shared" si="3"/>
        <v>0.286</v>
      </c>
    </row>
    <row r="111" ht="17.65" customHeight="1" spans="1:4">
      <c r="A111" s="530" t="s">
        <v>786</v>
      </c>
      <c r="B111" s="666">
        <f>SUM(B112+B114+B121+B124+B128+B137)</f>
        <v>7647</v>
      </c>
      <c r="C111" s="666">
        <f>SUM(C112+C114+C121+C124+C128+C137)</f>
        <v>7563</v>
      </c>
      <c r="D111" s="667">
        <f t="shared" si="3"/>
        <v>0.989</v>
      </c>
    </row>
    <row r="112" s="2" customFormat="1" ht="17.65" customHeight="1" spans="1:4">
      <c r="A112" s="530" t="s">
        <v>162</v>
      </c>
      <c r="B112" s="666">
        <f>SUM(B113)</f>
        <v>39</v>
      </c>
      <c r="C112" s="666">
        <f>SUM(C113:C113)</f>
        <v>31</v>
      </c>
      <c r="D112" s="667">
        <f t="shared" si="3"/>
        <v>0.795</v>
      </c>
    </row>
    <row r="113" ht="17.65" customHeight="1" spans="1:4">
      <c r="A113" s="527" t="s">
        <v>787</v>
      </c>
      <c r="B113" s="672">
        <v>39</v>
      </c>
      <c r="C113" s="669">
        <v>31</v>
      </c>
      <c r="D113" s="667">
        <f t="shared" si="3"/>
        <v>0.795</v>
      </c>
    </row>
    <row r="114" ht="17.65" customHeight="1" spans="1:4">
      <c r="A114" s="530" t="s">
        <v>164</v>
      </c>
      <c r="B114" s="666">
        <f>SUM(B115:B120)</f>
        <v>6337</v>
      </c>
      <c r="C114" s="666">
        <f>SUM(C115:C120)</f>
        <v>6235</v>
      </c>
      <c r="D114" s="667">
        <f t="shared" si="3"/>
        <v>0.984</v>
      </c>
    </row>
    <row r="115" ht="17.65" customHeight="1" spans="1:4">
      <c r="A115" s="527" t="s">
        <v>99</v>
      </c>
      <c r="B115" s="666">
        <v>5353</v>
      </c>
      <c r="C115" s="668">
        <v>5131</v>
      </c>
      <c r="D115" s="667">
        <f t="shared" si="3"/>
        <v>0.959</v>
      </c>
    </row>
    <row r="116" s="2" customFormat="1" ht="17.65" customHeight="1" spans="1:4">
      <c r="A116" s="527" t="s">
        <v>100</v>
      </c>
      <c r="B116" s="666">
        <v>419</v>
      </c>
      <c r="C116" s="668">
        <v>429</v>
      </c>
      <c r="D116" s="667">
        <f t="shared" si="3"/>
        <v>1.024</v>
      </c>
    </row>
    <row r="117" s="2" customFormat="1" ht="17.65" customHeight="1" spans="1:4">
      <c r="A117" s="527" t="s">
        <v>119</v>
      </c>
      <c r="B117" s="666">
        <v>186</v>
      </c>
      <c r="C117" s="668">
        <v>386</v>
      </c>
      <c r="D117" s="667">
        <f t="shared" si="3"/>
        <v>2.075</v>
      </c>
    </row>
    <row r="118" ht="17.65" customHeight="1" spans="1:4">
      <c r="A118" s="527" t="s">
        <v>165</v>
      </c>
      <c r="B118" s="666">
        <v>284</v>
      </c>
      <c r="C118" s="668">
        <v>284</v>
      </c>
      <c r="D118" s="667">
        <f t="shared" si="3"/>
        <v>1</v>
      </c>
    </row>
    <row r="119" ht="17.65" customHeight="1" spans="1:4">
      <c r="A119" s="527" t="s">
        <v>166</v>
      </c>
      <c r="B119" s="666">
        <v>5</v>
      </c>
      <c r="C119" s="669">
        <v>5</v>
      </c>
      <c r="D119" s="667">
        <f t="shared" si="3"/>
        <v>1</v>
      </c>
    </row>
    <row r="120" ht="17.65" customHeight="1" spans="1:4">
      <c r="A120" s="527" t="s">
        <v>167</v>
      </c>
      <c r="B120" s="666">
        <v>90</v>
      </c>
      <c r="C120" s="666"/>
      <c r="D120" s="667" t="str">
        <f t="shared" si="3"/>
        <v/>
      </c>
    </row>
    <row r="121" s="2" customFormat="1" ht="17.65" customHeight="1" spans="1:4">
      <c r="A121" s="530" t="s">
        <v>168</v>
      </c>
      <c r="B121" s="666">
        <f>SUM(B122:B123)</f>
        <v>94</v>
      </c>
      <c r="C121" s="666">
        <f>SUM(C122:C122)</f>
        <v>21</v>
      </c>
      <c r="D121" s="667">
        <f t="shared" si="3"/>
        <v>0.223</v>
      </c>
    </row>
    <row r="122" ht="17.65" customHeight="1" spans="1:4">
      <c r="A122" s="527" t="s">
        <v>99</v>
      </c>
      <c r="B122" s="666">
        <v>84</v>
      </c>
      <c r="C122" s="668">
        <v>21</v>
      </c>
      <c r="D122" s="667">
        <f t="shared" si="3"/>
        <v>0.25</v>
      </c>
    </row>
    <row r="123" ht="17.65" customHeight="1" spans="1:4">
      <c r="A123" s="527" t="s">
        <v>100</v>
      </c>
      <c r="B123" s="666">
        <v>10</v>
      </c>
      <c r="C123" s="668"/>
      <c r="D123" s="667" t="str">
        <f t="shared" si="3"/>
        <v/>
      </c>
    </row>
    <row r="124" ht="17.65" customHeight="1" spans="1:4">
      <c r="A124" s="530" t="s">
        <v>169</v>
      </c>
      <c r="B124" s="666">
        <f>SUM(B125:B127)</f>
        <v>141</v>
      </c>
      <c r="C124" s="666">
        <f>SUM(C125:C127)</f>
        <v>51</v>
      </c>
      <c r="D124" s="667">
        <f t="shared" si="3"/>
        <v>0.362</v>
      </c>
    </row>
    <row r="125" ht="17.65" customHeight="1" spans="1:4">
      <c r="A125" s="527" t="s">
        <v>99</v>
      </c>
      <c r="B125" s="666">
        <v>101</v>
      </c>
      <c r="C125" s="668">
        <v>21</v>
      </c>
      <c r="D125" s="667">
        <f t="shared" si="3"/>
        <v>0.208</v>
      </c>
    </row>
    <row r="126" ht="17.65" customHeight="1" spans="1:4">
      <c r="A126" s="527" t="s">
        <v>100</v>
      </c>
      <c r="B126" s="666">
        <v>10</v>
      </c>
      <c r="C126" s="668"/>
      <c r="D126" s="667" t="str">
        <f t="shared" si="3"/>
        <v/>
      </c>
    </row>
    <row r="127" ht="17.65" customHeight="1" spans="1:4">
      <c r="A127" s="527" t="s">
        <v>170</v>
      </c>
      <c r="B127" s="666">
        <v>30</v>
      </c>
      <c r="C127" s="668">
        <v>30</v>
      </c>
      <c r="D127" s="667">
        <f t="shared" si="3"/>
        <v>1</v>
      </c>
    </row>
    <row r="128" ht="17.65" customHeight="1" spans="1:4">
      <c r="A128" s="530" t="s">
        <v>171</v>
      </c>
      <c r="B128" s="666">
        <f>SUM(B129:B136)</f>
        <v>1029</v>
      </c>
      <c r="C128" s="666">
        <f>SUM(C129:C135)</f>
        <v>911</v>
      </c>
      <c r="D128" s="667">
        <f t="shared" si="3"/>
        <v>0.885</v>
      </c>
    </row>
    <row r="129" ht="17.65" customHeight="1" spans="1:4">
      <c r="A129" s="527" t="s">
        <v>99</v>
      </c>
      <c r="B129" s="666">
        <v>852</v>
      </c>
      <c r="C129" s="668">
        <v>777</v>
      </c>
      <c r="D129" s="667">
        <f t="shared" si="3"/>
        <v>0.912</v>
      </c>
    </row>
    <row r="130" s="510" customFormat="1" ht="17.65" customHeight="1" spans="1:4">
      <c r="A130" s="527" t="s">
        <v>129</v>
      </c>
      <c r="B130" s="666"/>
      <c r="C130" s="668">
        <v>6</v>
      </c>
      <c r="D130" s="667"/>
    </row>
    <row r="131" s="2" customFormat="1" ht="17.65" customHeight="1" spans="1:4">
      <c r="A131" s="527" t="s">
        <v>172</v>
      </c>
      <c r="B131" s="666">
        <v>72</v>
      </c>
      <c r="C131" s="668">
        <v>61</v>
      </c>
      <c r="D131" s="667">
        <f t="shared" ref="D131:D189" si="4">IF(AND(B131&lt;&gt;0,C131&lt;&gt;0),C131/B131,"")</f>
        <v>0.847</v>
      </c>
    </row>
    <row r="132" s="2" customFormat="1" ht="17.65" customHeight="1" spans="1:4">
      <c r="A132" s="527" t="s">
        <v>173</v>
      </c>
      <c r="B132" s="666">
        <v>22</v>
      </c>
      <c r="C132" s="668">
        <v>10</v>
      </c>
      <c r="D132" s="667">
        <f t="shared" si="4"/>
        <v>0.455</v>
      </c>
    </row>
    <row r="133" s="2" customFormat="1" ht="17.65" customHeight="1" spans="1:4">
      <c r="A133" s="527" t="s">
        <v>174</v>
      </c>
      <c r="B133" s="666">
        <v>5</v>
      </c>
      <c r="C133" s="669">
        <v>5</v>
      </c>
      <c r="D133" s="667">
        <f t="shared" si="4"/>
        <v>1</v>
      </c>
    </row>
    <row r="134" ht="17.65" customHeight="1" spans="1:4">
      <c r="A134" s="527" t="s">
        <v>175</v>
      </c>
      <c r="B134" s="666">
        <v>32</v>
      </c>
      <c r="C134" s="668">
        <v>25</v>
      </c>
      <c r="D134" s="667">
        <f t="shared" si="4"/>
        <v>0.781</v>
      </c>
    </row>
    <row r="135" ht="17.65" customHeight="1" spans="1:4">
      <c r="A135" s="527" t="s">
        <v>176</v>
      </c>
      <c r="B135" s="666">
        <v>7</v>
      </c>
      <c r="C135" s="668">
        <v>27</v>
      </c>
      <c r="D135" s="667">
        <f t="shared" si="4"/>
        <v>3.857</v>
      </c>
    </row>
    <row r="136" ht="17.65" customHeight="1" spans="1:4">
      <c r="A136" s="527" t="s">
        <v>177</v>
      </c>
      <c r="B136" s="666">
        <v>39</v>
      </c>
      <c r="C136" s="668"/>
      <c r="D136" s="667" t="str">
        <f t="shared" si="4"/>
        <v/>
      </c>
    </row>
    <row r="137" ht="17.65" customHeight="1" spans="1:4">
      <c r="A137" s="530" t="s">
        <v>178</v>
      </c>
      <c r="B137" s="666">
        <f>B138</f>
        <v>7</v>
      </c>
      <c r="C137" s="666">
        <f>C138</f>
        <v>314</v>
      </c>
      <c r="D137" s="667">
        <f t="shared" si="4"/>
        <v>44.857</v>
      </c>
    </row>
    <row r="138" s="2" customFormat="1" ht="17.65" customHeight="1" spans="1:4">
      <c r="A138" s="527" t="s">
        <v>179</v>
      </c>
      <c r="B138" s="666">
        <v>7</v>
      </c>
      <c r="C138" s="668">
        <v>314</v>
      </c>
      <c r="D138" s="667">
        <f t="shared" si="4"/>
        <v>44.857</v>
      </c>
    </row>
    <row r="139" s="2" customFormat="1" ht="17.65" customHeight="1" spans="1:4">
      <c r="A139" s="530" t="s">
        <v>788</v>
      </c>
      <c r="B139" s="666">
        <f>SUM(B140+B144+B150+B152+B154+B157)</f>
        <v>45832</v>
      </c>
      <c r="C139" s="666">
        <f>SUM(C140+C144+C150+C152+C154+C157)</f>
        <v>50377</v>
      </c>
      <c r="D139" s="667">
        <f t="shared" si="4"/>
        <v>1.099</v>
      </c>
    </row>
    <row r="140" s="2" customFormat="1" ht="17.65" customHeight="1" spans="1:4">
      <c r="A140" s="530" t="s">
        <v>181</v>
      </c>
      <c r="B140" s="666">
        <f>SUM(B141:B143)</f>
        <v>880</v>
      </c>
      <c r="C140" s="666">
        <f>SUM(C141:C143)</f>
        <v>1008</v>
      </c>
      <c r="D140" s="667">
        <f t="shared" si="4"/>
        <v>1.145</v>
      </c>
    </row>
    <row r="141" ht="17.65" customHeight="1" spans="1:4">
      <c r="A141" s="527" t="s">
        <v>99</v>
      </c>
      <c r="B141" s="666">
        <v>785</v>
      </c>
      <c r="C141" s="668">
        <v>891</v>
      </c>
      <c r="D141" s="667">
        <f t="shared" si="4"/>
        <v>1.135</v>
      </c>
    </row>
    <row r="142" ht="17.65" customHeight="1" spans="1:4">
      <c r="A142" s="527" t="s">
        <v>100</v>
      </c>
      <c r="B142" s="666"/>
      <c r="C142" s="668">
        <v>19</v>
      </c>
      <c r="D142" s="667" t="str">
        <f t="shared" si="4"/>
        <v/>
      </c>
    </row>
    <row r="143" ht="17.65" customHeight="1" spans="1:4">
      <c r="A143" s="527" t="s">
        <v>182</v>
      </c>
      <c r="B143" s="666">
        <v>95</v>
      </c>
      <c r="C143" s="669">
        <v>98</v>
      </c>
      <c r="D143" s="667">
        <f t="shared" si="4"/>
        <v>1.032</v>
      </c>
    </row>
    <row r="144" s="2" customFormat="1" ht="17.65" customHeight="1" spans="1:4">
      <c r="A144" s="530" t="s">
        <v>183</v>
      </c>
      <c r="B144" s="666">
        <f>SUM(B145:B149)</f>
        <v>43031</v>
      </c>
      <c r="C144" s="666">
        <f>SUM(C145:C149)</f>
        <v>48021</v>
      </c>
      <c r="D144" s="667">
        <f t="shared" si="4"/>
        <v>1.116</v>
      </c>
    </row>
    <row r="145" ht="17.65" customHeight="1" spans="1:4">
      <c r="A145" s="527" t="s">
        <v>184</v>
      </c>
      <c r="B145" s="666">
        <v>1125</v>
      </c>
      <c r="C145" s="668">
        <v>1039</v>
      </c>
      <c r="D145" s="667">
        <f t="shared" si="4"/>
        <v>0.924</v>
      </c>
    </row>
    <row r="146" ht="17.65" customHeight="1" spans="1:4">
      <c r="A146" s="527" t="s">
        <v>185</v>
      </c>
      <c r="B146" s="666">
        <v>22813</v>
      </c>
      <c r="C146" s="668">
        <v>26257</v>
      </c>
      <c r="D146" s="667">
        <f t="shared" si="4"/>
        <v>1.151</v>
      </c>
    </row>
    <row r="147" ht="17.65" customHeight="1" spans="1:4">
      <c r="A147" s="527" t="s">
        <v>186</v>
      </c>
      <c r="B147" s="666">
        <v>12637</v>
      </c>
      <c r="C147" s="668">
        <v>12895</v>
      </c>
      <c r="D147" s="667">
        <f t="shared" si="4"/>
        <v>1.02</v>
      </c>
    </row>
    <row r="148" ht="17.65" customHeight="1" spans="1:4">
      <c r="A148" s="527" t="s">
        <v>187</v>
      </c>
      <c r="B148" s="666">
        <v>6127</v>
      </c>
      <c r="C148" s="669">
        <v>7830</v>
      </c>
      <c r="D148" s="667">
        <f t="shared" si="4"/>
        <v>1.278</v>
      </c>
    </row>
    <row r="149" ht="17.65" customHeight="1" spans="1:4">
      <c r="A149" s="527" t="s">
        <v>188</v>
      </c>
      <c r="B149" s="666">
        <v>329</v>
      </c>
      <c r="C149" s="668"/>
      <c r="D149" s="667" t="str">
        <f t="shared" si="4"/>
        <v/>
      </c>
    </row>
    <row r="150" ht="17.65" customHeight="1" spans="1:4">
      <c r="A150" s="530" t="s">
        <v>189</v>
      </c>
      <c r="B150" s="666">
        <f>SUM(B151:B151)</f>
        <v>869</v>
      </c>
      <c r="C150" s="666">
        <f>SUM(C151:C151)</f>
        <v>849</v>
      </c>
      <c r="D150" s="667">
        <f t="shared" si="4"/>
        <v>0.977</v>
      </c>
    </row>
    <row r="151" ht="17.65" customHeight="1" spans="1:4">
      <c r="A151" s="527" t="s">
        <v>789</v>
      </c>
      <c r="B151" s="666">
        <v>869</v>
      </c>
      <c r="C151" s="668">
        <v>849</v>
      </c>
      <c r="D151" s="667">
        <f t="shared" si="4"/>
        <v>0.977</v>
      </c>
    </row>
    <row r="152" ht="17.65" customHeight="1" spans="1:4">
      <c r="A152" s="530" t="s">
        <v>191</v>
      </c>
      <c r="B152" s="666">
        <f>SUM(B153:B153)</f>
        <v>103</v>
      </c>
      <c r="C152" s="666">
        <f>SUM(C153:C153)</f>
        <v>89</v>
      </c>
      <c r="D152" s="667">
        <f t="shared" si="4"/>
        <v>0.864</v>
      </c>
    </row>
    <row r="153" ht="17.65" customHeight="1" spans="1:4">
      <c r="A153" s="527" t="s">
        <v>192</v>
      </c>
      <c r="B153" s="666">
        <v>103</v>
      </c>
      <c r="C153" s="669">
        <v>89</v>
      </c>
      <c r="D153" s="667">
        <f t="shared" si="4"/>
        <v>0.864</v>
      </c>
    </row>
    <row r="154" ht="17.65" customHeight="1" spans="1:4">
      <c r="A154" s="530" t="s">
        <v>193</v>
      </c>
      <c r="B154" s="666">
        <f>SUM(B155:B156)</f>
        <v>427</v>
      </c>
      <c r="C154" s="666">
        <f>SUM(C155:C156)</f>
        <v>410</v>
      </c>
      <c r="D154" s="667">
        <f t="shared" si="4"/>
        <v>0.96</v>
      </c>
    </row>
    <row r="155" ht="17.65" customHeight="1" spans="1:4">
      <c r="A155" s="527" t="s">
        <v>194</v>
      </c>
      <c r="B155" s="666">
        <v>231</v>
      </c>
      <c r="C155" s="669">
        <v>225</v>
      </c>
      <c r="D155" s="667">
        <f t="shared" si="4"/>
        <v>0.974</v>
      </c>
    </row>
    <row r="156" ht="17.65" customHeight="1" spans="1:4">
      <c r="A156" s="527" t="s">
        <v>195</v>
      </c>
      <c r="B156" s="666">
        <v>196</v>
      </c>
      <c r="C156" s="669">
        <v>185</v>
      </c>
      <c r="D156" s="667">
        <f t="shared" si="4"/>
        <v>0.944</v>
      </c>
    </row>
    <row r="157" ht="17.65" customHeight="1" spans="1:4">
      <c r="A157" s="530" t="s">
        <v>196</v>
      </c>
      <c r="B157" s="666">
        <f>SUM(B158:B159)</f>
        <v>522</v>
      </c>
      <c r="C157" s="666">
        <f>SUM(C159:C159)</f>
        <v>0</v>
      </c>
      <c r="D157" s="667" t="str">
        <f t="shared" si="4"/>
        <v/>
      </c>
    </row>
    <row r="158" ht="17.65" customHeight="1" spans="1:4">
      <c r="A158" s="527" t="s">
        <v>197</v>
      </c>
      <c r="B158" s="666">
        <v>20</v>
      </c>
      <c r="C158" s="666"/>
      <c r="D158" s="667" t="str">
        <f t="shared" si="4"/>
        <v/>
      </c>
    </row>
    <row r="159" ht="17.65" customHeight="1" spans="1:4">
      <c r="A159" s="527" t="s">
        <v>198</v>
      </c>
      <c r="B159" s="666">
        <v>502</v>
      </c>
      <c r="C159" s="668"/>
      <c r="D159" s="667" t="str">
        <f t="shared" si="4"/>
        <v/>
      </c>
    </row>
    <row r="160" ht="17.65" customHeight="1" spans="1:4">
      <c r="A160" s="530" t="s">
        <v>790</v>
      </c>
      <c r="B160" s="666">
        <f>SUM(B161+B164+B166+B169)</f>
        <v>1116</v>
      </c>
      <c r="C160" s="666">
        <f>SUM(C161+C164+C166+C169)</f>
        <v>139</v>
      </c>
      <c r="D160" s="667">
        <f t="shared" si="4"/>
        <v>0.125</v>
      </c>
    </row>
    <row r="161" ht="17.65" customHeight="1" spans="1:4">
      <c r="A161" s="530" t="s">
        <v>200</v>
      </c>
      <c r="B161" s="666">
        <f>SUM(B162:B163)</f>
        <v>159</v>
      </c>
      <c r="C161" s="666">
        <f>SUM(C162:C162)</f>
        <v>139</v>
      </c>
      <c r="D161" s="667">
        <f t="shared" si="4"/>
        <v>0.874</v>
      </c>
    </row>
    <row r="162" s="2" customFormat="1" ht="17.65" customHeight="1" spans="1:4">
      <c r="A162" s="527" t="s">
        <v>99</v>
      </c>
      <c r="B162" s="666">
        <v>154</v>
      </c>
      <c r="C162" s="672">
        <v>139</v>
      </c>
      <c r="D162" s="667">
        <f t="shared" si="4"/>
        <v>0.903</v>
      </c>
    </row>
    <row r="163" s="2" customFormat="1" ht="17.65" customHeight="1" spans="1:4">
      <c r="A163" s="527" t="s">
        <v>100</v>
      </c>
      <c r="B163" s="666">
        <v>5</v>
      </c>
      <c r="C163" s="672"/>
      <c r="D163" s="667" t="str">
        <f t="shared" si="4"/>
        <v/>
      </c>
    </row>
    <row r="164" ht="17.65" customHeight="1" spans="1:4">
      <c r="A164" s="530" t="s">
        <v>201</v>
      </c>
      <c r="B164" s="666">
        <f>SUM(B165:B165)</f>
        <v>241</v>
      </c>
      <c r="C164" s="666"/>
      <c r="D164" s="667" t="str">
        <f t="shared" si="4"/>
        <v/>
      </c>
    </row>
    <row r="165" s="2" customFormat="1" ht="17.65" customHeight="1" spans="1:4">
      <c r="A165" s="527" t="s">
        <v>791</v>
      </c>
      <c r="B165" s="666">
        <v>241</v>
      </c>
      <c r="C165" s="672"/>
      <c r="D165" s="667" t="str">
        <f t="shared" si="4"/>
        <v/>
      </c>
    </row>
    <row r="166" ht="17.65" customHeight="1" spans="1:4">
      <c r="A166" s="530" t="s">
        <v>203</v>
      </c>
      <c r="B166" s="666">
        <f>SUM(B167:B168)</f>
        <v>126</v>
      </c>
      <c r="C166" s="666">
        <f>SUM(C167:C168)</f>
        <v>0</v>
      </c>
      <c r="D166" s="667" t="str">
        <f t="shared" si="4"/>
        <v/>
      </c>
    </row>
    <row r="167" ht="17.65" customHeight="1" spans="1:4">
      <c r="A167" s="527" t="s">
        <v>792</v>
      </c>
      <c r="B167" s="666"/>
      <c r="C167" s="672"/>
      <c r="D167" s="667" t="str">
        <f t="shared" si="4"/>
        <v/>
      </c>
    </row>
    <row r="168" ht="17.65" customHeight="1" spans="1:4">
      <c r="A168" s="527" t="s">
        <v>204</v>
      </c>
      <c r="B168" s="666">
        <v>126</v>
      </c>
      <c r="C168" s="672"/>
      <c r="D168" s="667" t="str">
        <f t="shared" si="4"/>
        <v/>
      </c>
    </row>
    <row r="169" ht="17.65" customHeight="1" spans="1:4">
      <c r="A169" s="530" t="s">
        <v>205</v>
      </c>
      <c r="B169" s="666">
        <f>SUM(B170:B170)</f>
        <v>590</v>
      </c>
      <c r="C169" s="666">
        <f>SUM(C170:C170)</f>
        <v>0</v>
      </c>
      <c r="D169" s="667" t="str">
        <f t="shared" si="4"/>
        <v/>
      </c>
    </row>
    <row r="170" ht="17.65" customHeight="1" spans="1:4">
      <c r="A170" s="527" t="s">
        <v>206</v>
      </c>
      <c r="B170" s="666">
        <v>590</v>
      </c>
      <c r="C170" s="672"/>
      <c r="D170" s="667" t="str">
        <f t="shared" si="4"/>
        <v/>
      </c>
    </row>
    <row r="171" s="2" customFormat="1" ht="17.65" customHeight="1" spans="1:4">
      <c r="A171" s="530" t="s">
        <v>793</v>
      </c>
      <c r="B171" s="666">
        <f>SUM(B172,B183,B185,B189,B192,B196)</f>
        <v>3501</v>
      </c>
      <c r="C171" s="666">
        <f>SUM(C172,C183,C185,C189,C192,C196)</f>
        <v>3402</v>
      </c>
      <c r="D171" s="667">
        <f t="shared" si="4"/>
        <v>0.972</v>
      </c>
    </row>
    <row r="172" ht="17.65" customHeight="1" spans="1:4">
      <c r="A172" s="530" t="s">
        <v>208</v>
      </c>
      <c r="B172" s="666">
        <f>SUM(B173:B182)</f>
        <v>1790</v>
      </c>
      <c r="C172" s="666">
        <f>SUM(C173:C182)</f>
        <v>2455</v>
      </c>
      <c r="D172" s="667">
        <f t="shared" si="4"/>
        <v>1.372</v>
      </c>
    </row>
    <row r="173" ht="17.65" customHeight="1" spans="1:4">
      <c r="A173" s="527" t="s">
        <v>99</v>
      </c>
      <c r="B173" s="666">
        <v>660</v>
      </c>
      <c r="C173" s="672">
        <v>583</v>
      </c>
      <c r="D173" s="667">
        <f t="shared" si="4"/>
        <v>0.883</v>
      </c>
    </row>
    <row r="174" ht="17.65" customHeight="1" spans="1:4">
      <c r="A174" s="527" t="s">
        <v>100</v>
      </c>
      <c r="B174" s="666">
        <v>22</v>
      </c>
      <c r="C174" s="672">
        <v>3</v>
      </c>
      <c r="D174" s="667">
        <f t="shared" si="4"/>
        <v>0.136</v>
      </c>
    </row>
    <row r="175" ht="17.65" customHeight="1" spans="1:4">
      <c r="A175" s="527" t="s">
        <v>209</v>
      </c>
      <c r="B175" s="666">
        <v>62</v>
      </c>
      <c r="C175" s="672">
        <v>74</v>
      </c>
      <c r="D175" s="667">
        <f t="shared" si="4"/>
        <v>1.194</v>
      </c>
    </row>
    <row r="176" ht="17.65" customHeight="1" spans="1:4">
      <c r="A176" s="527" t="s">
        <v>210</v>
      </c>
      <c r="B176" s="666">
        <v>85</v>
      </c>
      <c r="C176" s="672">
        <v>71</v>
      </c>
      <c r="D176" s="667">
        <f t="shared" si="4"/>
        <v>0.835</v>
      </c>
    </row>
    <row r="177" ht="17.65" customHeight="1" spans="1:4">
      <c r="A177" s="527" t="s">
        <v>211</v>
      </c>
      <c r="B177" s="666">
        <v>174</v>
      </c>
      <c r="C177" s="672">
        <v>175</v>
      </c>
      <c r="D177" s="667">
        <f t="shared" si="4"/>
        <v>1.006</v>
      </c>
    </row>
    <row r="178" ht="17.65" customHeight="1" spans="1:4">
      <c r="A178" s="527" t="s">
        <v>212</v>
      </c>
      <c r="B178" s="666">
        <v>319</v>
      </c>
      <c r="C178" s="672">
        <v>480</v>
      </c>
      <c r="D178" s="667">
        <f t="shared" si="4"/>
        <v>1.505</v>
      </c>
    </row>
    <row r="179" ht="17.65" customHeight="1" spans="1:4">
      <c r="A179" s="527" t="s">
        <v>213</v>
      </c>
      <c r="B179" s="666">
        <v>7</v>
      </c>
      <c r="C179" s="672"/>
      <c r="D179" s="667" t="str">
        <f t="shared" si="4"/>
        <v/>
      </c>
    </row>
    <row r="180" s="2" customFormat="1" ht="17.65" customHeight="1" spans="1:4">
      <c r="A180" s="527" t="s">
        <v>214</v>
      </c>
      <c r="B180" s="666">
        <v>64</v>
      </c>
      <c r="C180" s="672">
        <v>19</v>
      </c>
      <c r="D180" s="667">
        <f t="shared" si="4"/>
        <v>0.297</v>
      </c>
    </row>
    <row r="181" ht="17.65" customHeight="1" spans="1:4">
      <c r="A181" s="527" t="s">
        <v>215</v>
      </c>
      <c r="B181" s="666">
        <v>42</v>
      </c>
      <c r="C181" s="672">
        <v>1030</v>
      </c>
      <c r="D181" s="667">
        <f t="shared" si="4"/>
        <v>24.524</v>
      </c>
    </row>
    <row r="182" s="2" customFormat="1" ht="17.65" customHeight="1" spans="1:4">
      <c r="A182" s="527" t="s">
        <v>217</v>
      </c>
      <c r="B182" s="666">
        <v>355</v>
      </c>
      <c r="C182" s="672">
        <v>20</v>
      </c>
      <c r="D182" s="667">
        <f t="shared" si="4"/>
        <v>0.056</v>
      </c>
    </row>
    <row r="183" s="2" customFormat="1" ht="17.65" customHeight="1" spans="1:4">
      <c r="A183" s="530" t="s">
        <v>218</v>
      </c>
      <c r="B183" s="666">
        <f>SUM(B184:B184)</f>
        <v>1</v>
      </c>
      <c r="C183" s="666">
        <f>SUM(C184:C184)</f>
        <v>1</v>
      </c>
      <c r="D183" s="667">
        <f t="shared" si="4"/>
        <v>1</v>
      </c>
    </row>
    <row r="184" ht="17.65" customHeight="1" spans="1:4">
      <c r="A184" s="527" t="s">
        <v>219</v>
      </c>
      <c r="B184" s="666">
        <v>1</v>
      </c>
      <c r="C184" s="672">
        <v>1</v>
      </c>
      <c r="D184" s="667">
        <f t="shared" si="4"/>
        <v>1</v>
      </c>
    </row>
    <row r="185" ht="17.65" customHeight="1" spans="1:4">
      <c r="A185" s="530" t="s">
        <v>220</v>
      </c>
      <c r="B185" s="666">
        <f>SUM(B186:B188)</f>
        <v>552</v>
      </c>
      <c r="C185" s="666">
        <f>SUM(C186:C188)</f>
        <v>404</v>
      </c>
      <c r="D185" s="667">
        <f t="shared" si="4"/>
        <v>0.732</v>
      </c>
    </row>
    <row r="186" ht="17.65" customHeight="1" spans="1:4">
      <c r="A186" s="527" t="s">
        <v>221</v>
      </c>
      <c r="B186" s="666">
        <v>70</v>
      </c>
      <c r="C186" s="672"/>
      <c r="D186" s="667" t="str">
        <f t="shared" si="4"/>
        <v/>
      </c>
    </row>
    <row r="187" ht="17.65" customHeight="1" spans="1:4">
      <c r="A187" s="527" t="s">
        <v>222</v>
      </c>
      <c r="B187" s="666">
        <v>480</v>
      </c>
      <c r="C187" s="672">
        <v>400</v>
      </c>
      <c r="D187" s="667">
        <f t="shared" si="4"/>
        <v>0.833</v>
      </c>
    </row>
    <row r="188" s="2" customFormat="1" ht="17.65" customHeight="1" spans="1:4">
      <c r="A188" s="527" t="s">
        <v>223</v>
      </c>
      <c r="B188" s="666">
        <v>2</v>
      </c>
      <c r="C188" s="672">
        <v>4</v>
      </c>
      <c r="D188" s="667">
        <f t="shared" si="4"/>
        <v>2</v>
      </c>
    </row>
    <row r="189" ht="17.65" customHeight="1" spans="1:4">
      <c r="A189" s="530" t="s">
        <v>224</v>
      </c>
      <c r="B189" s="666">
        <f>SUM(B191:B191)</f>
        <v>0</v>
      </c>
      <c r="C189" s="666">
        <f>SUM(C190:C191)</f>
        <v>35</v>
      </c>
      <c r="D189" s="667" t="str">
        <f t="shared" si="4"/>
        <v/>
      </c>
    </row>
    <row r="190" ht="17.65" customHeight="1" spans="1:4">
      <c r="A190" s="527" t="s">
        <v>794</v>
      </c>
      <c r="B190" s="666"/>
      <c r="C190" s="673">
        <v>35</v>
      </c>
      <c r="D190" s="667"/>
    </row>
    <row r="191" ht="17.65" customHeight="1" spans="1:4">
      <c r="A191" s="527" t="s">
        <v>225</v>
      </c>
      <c r="B191" s="666"/>
      <c r="C191" s="672"/>
      <c r="D191" s="667" t="str">
        <f t="shared" ref="D191:D254" si="5">IF(AND(B191&lt;&gt;0,C191&lt;&gt;0),C191/B191,"")</f>
        <v/>
      </c>
    </row>
    <row r="192" ht="17.65" customHeight="1" spans="1:4">
      <c r="A192" s="530" t="s">
        <v>227</v>
      </c>
      <c r="B192" s="666">
        <f>SUM(B193:B195)</f>
        <v>997</v>
      </c>
      <c r="C192" s="666">
        <f>SUM(C193:C195)</f>
        <v>507</v>
      </c>
      <c r="D192" s="667">
        <f t="shared" si="5"/>
        <v>0.509</v>
      </c>
    </row>
    <row r="193" ht="17.65" customHeight="1" spans="1:4">
      <c r="A193" s="527" t="s">
        <v>228</v>
      </c>
      <c r="B193" s="666">
        <v>29</v>
      </c>
      <c r="C193" s="672">
        <v>51</v>
      </c>
      <c r="D193" s="667">
        <f t="shared" si="5"/>
        <v>1.759</v>
      </c>
    </row>
    <row r="194" ht="17.65" customHeight="1" spans="1:4">
      <c r="A194" s="527" t="s">
        <v>229</v>
      </c>
      <c r="B194" s="666">
        <v>468</v>
      </c>
      <c r="C194" s="672">
        <v>450</v>
      </c>
      <c r="D194" s="667">
        <f t="shared" si="5"/>
        <v>0.962</v>
      </c>
    </row>
    <row r="195" s="2" customFormat="1" ht="17.65" customHeight="1" spans="1:4">
      <c r="A195" s="527" t="s">
        <v>795</v>
      </c>
      <c r="B195" s="666">
        <v>500</v>
      </c>
      <c r="C195" s="672">
        <v>6</v>
      </c>
      <c r="D195" s="667">
        <f t="shared" si="5"/>
        <v>0.012</v>
      </c>
    </row>
    <row r="196" ht="17.65" customHeight="1" spans="1:4">
      <c r="A196" s="530" t="s">
        <v>796</v>
      </c>
      <c r="B196" s="666">
        <f>SUM(B197:B198)</f>
        <v>161</v>
      </c>
      <c r="C196" s="666">
        <f>SUM(C197:C198)</f>
        <v>0</v>
      </c>
      <c r="D196" s="667" t="str">
        <f t="shared" si="5"/>
        <v/>
      </c>
    </row>
    <row r="197" s="2" customFormat="1" ht="17.65" customHeight="1" spans="1:4">
      <c r="A197" s="527" t="s">
        <v>232</v>
      </c>
      <c r="B197" s="666">
        <v>25</v>
      </c>
      <c r="C197" s="672"/>
      <c r="D197" s="667" t="str">
        <f t="shared" si="5"/>
        <v/>
      </c>
    </row>
    <row r="198" ht="17.65" customHeight="1" spans="1:4">
      <c r="A198" s="527" t="s">
        <v>797</v>
      </c>
      <c r="B198" s="666">
        <v>136</v>
      </c>
      <c r="C198" s="672"/>
      <c r="D198" s="667" t="str">
        <f t="shared" si="5"/>
        <v/>
      </c>
    </row>
    <row r="199" s="2" customFormat="1" ht="17.65" customHeight="1" spans="1:4">
      <c r="A199" s="530" t="s">
        <v>667</v>
      </c>
      <c r="B199" s="666">
        <f>SUM(B200+B206+B211+B218+B225+B233+B240+B246+B254+B257+B260+B263+B266+B268+B271+B273+B279)</f>
        <v>42549</v>
      </c>
      <c r="C199" s="666">
        <f>SUM(C200+C206+C211+C218+C225+C233+C240+C246+C254+C257+C260+C263+C266+C268+C271+C273+C279)</f>
        <v>50430</v>
      </c>
      <c r="D199" s="667">
        <f t="shared" si="5"/>
        <v>1.185</v>
      </c>
    </row>
    <row r="200" ht="17.65" customHeight="1" spans="1:4">
      <c r="A200" s="530" t="s">
        <v>235</v>
      </c>
      <c r="B200" s="666">
        <f>SUM(B201:B205)</f>
        <v>1171</v>
      </c>
      <c r="C200" s="666">
        <v>1355</v>
      </c>
      <c r="D200" s="667">
        <f t="shared" si="5"/>
        <v>1.157</v>
      </c>
    </row>
    <row r="201" ht="17.65" customHeight="1" spans="1:4">
      <c r="A201" s="527" t="s">
        <v>99</v>
      </c>
      <c r="B201" s="666">
        <v>806</v>
      </c>
      <c r="C201" s="672">
        <v>851</v>
      </c>
      <c r="D201" s="667">
        <f t="shared" si="5"/>
        <v>1.056</v>
      </c>
    </row>
    <row r="202" s="2" customFormat="1" ht="17.65" customHeight="1" spans="1:4">
      <c r="A202" s="527" t="s">
        <v>100</v>
      </c>
      <c r="B202" s="666">
        <v>105</v>
      </c>
      <c r="C202" s="672">
        <v>197</v>
      </c>
      <c r="D202" s="667">
        <f t="shared" si="5"/>
        <v>1.876</v>
      </c>
    </row>
    <row r="203" ht="17.65" customHeight="1" spans="1:4">
      <c r="A203" s="527" t="s">
        <v>236</v>
      </c>
      <c r="B203" s="666">
        <v>10</v>
      </c>
      <c r="C203" s="672"/>
      <c r="D203" s="667" t="str">
        <f t="shared" si="5"/>
        <v/>
      </c>
    </row>
    <row r="204" ht="17.65" customHeight="1" spans="1:4">
      <c r="A204" s="527" t="s">
        <v>237</v>
      </c>
      <c r="B204" s="666">
        <v>5</v>
      </c>
      <c r="C204" s="672">
        <v>20</v>
      </c>
      <c r="D204" s="667">
        <f t="shared" si="5"/>
        <v>4</v>
      </c>
    </row>
    <row r="205" ht="17.65" customHeight="1" spans="1:4">
      <c r="A205" s="527" t="s">
        <v>238</v>
      </c>
      <c r="B205" s="666">
        <v>245</v>
      </c>
      <c r="C205" s="672">
        <v>288</v>
      </c>
      <c r="D205" s="667">
        <f t="shared" si="5"/>
        <v>1.176</v>
      </c>
    </row>
    <row r="206" ht="17.65" customHeight="1" spans="1:4">
      <c r="A206" s="530" t="s">
        <v>239</v>
      </c>
      <c r="B206" s="666">
        <f>SUM(B207:B210)</f>
        <v>1459</v>
      </c>
      <c r="C206" s="666">
        <f>SUM(C207:C210)</f>
        <v>594</v>
      </c>
      <c r="D206" s="667">
        <f t="shared" si="5"/>
        <v>0.407</v>
      </c>
    </row>
    <row r="207" s="2" customFormat="1" ht="17.65" customHeight="1" spans="1:4">
      <c r="A207" s="527" t="s">
        <v>99</v>
      </c>
      <c r="B207" s="666">
        <v>561</v>
      </c>
      <c r="C207" s="672">
        <v>470</v>
      </c>
      <c r="D207" s="667">
        <f t="shared" si="5"/>
        <v>0.838</v>
      </c>
    </row>
    <row r="208" s="2" customFormat="1" ht="17.65" customHeight="1" spans="1:4">
      <c r="A208" s="527" t="s">
        <v>100</v>
      </c>
      <c r="B208" s="666">
        <v>74</v>
      </c>
      <c r="C208" s="672">
        <v>45</v>
      </c>
      <c r="D208" s="667">
        <f t="shared" si="5"/>
        <v>0.608</v>
      </c>
    </row>
    <row r="209" ht="17.65" customHeight="1" spans="1:4">
      <c r="A209" s="527" t="s">
        <v>798</v>
      </c>
      <c r="B209" s="666">
        <v>7</v>
      </c>
      <c r="C209" s="672"/>
      <c r="D209" s="667" t="str">
        <f t="shared" si="5"/>
        <v/>
      </c>
    </row>
    <row r="210" ht="17.65" customHeight="1" spans="1:4">
      <c r="A210" s="527" t="s">
        <v>242</v>
      </c>
      <c r="B210" s="666">
        <v>817</v>
      </c>
      <c r="C210" s="672">
        <v>79</v>
      </c>
      <c r="D210" s="667">
        <f t="shared" si="5"/>
        <v>0.097</v>
      </c>
    </row>
    <row r="211" ht="17.65" customHeight="1" spans="1:4">
      <c r="A211" s="530" t="s">
        <v>799</v>
      </c>
      <c r="B211" s="666">
        <f>SUM(B212:B217)</f>
        <v>14488</v>
      </c>
      <c r="C211" s="666">
        <f>SUM(C212:C217)</f>
        <v>13653</v>
      </c>
      <c r="D211" s="667">
        <f t="shared" si="5"/>
        <v>0.942</v>
      </c>
    </row>
    <row r="212" ht="17.65" customHeight="1" spans="1:4">
      <c r="A212" s="527" t="s">
        <v>800</v>
      </c>
      <c r="B212" s="666">
        <v>1718</v>
      </c>
      <c r="C212" s="672">
        <v>1610</v>
      </c>
      <c r="D212" s="667">
        <f t="shared" si="5"/>
        <v>0.937</v>
      </c>
    </row>
    <row r="213" s="2" customFormat="1" ht="17.65" customHeight="1" spans="1:4">
      <c r="A213" s="527" t="s">
        <v>245</v>
      </c>
      <c r="B213" s="666">
        <v>3240</v>
      </c>
      <c r="C213" s="672">
        <v>3210</v>
      </c>
      <c r="D213" s="667">
        <f t="shared" si="5"/>
        <v>0.991</v>
      </c>
    </row>
    <row r="214" ht="17.65" customHeight="1" spans="1:4">
      <c r="A214" s="527" t="s">
        <v>246</v>
      </c>
      <c r="B214" s="666">
        <v>8318</v>
      </c>
      <c r="C214" s="672">
        <v>7906</v>
      </c>
      <c r="D214" s="667">
        <f t="shared" si="5"/>
        <v>0.95</v>
      </c>
    </row>
    <row r="215" ht="17.65" customHeight="1" spans="1:4">
      <c r="A215" s="527" t="s">
        <v>247</v>
      </c>
      <c r="B215" s="666">
        <v>399</v>
      </c>
      <c r="C215" s="672">
        <v>327</v>
      </c>
      <c r="D215" s="667">
        <f t="shared" si="5"/>
        <v>0.82</v>
      </c>
    </row>
    <row r="216" ht="17.65" customHeight="1" spans="1:4">
      <c r="A216" s="527" t="s">
        <v>801</v>
      </c>
      <c r="B216" s="666">
        <v>810</v>
      </c>
      <c r="C216" s="672">
        <v>600</v>
      </c>
      <c r="D216" s="667">
        <f t="shared" si="5"/>
        <v>0.741</v>
      </c>
    </row>
    <row r="217" s="2" customFormat="1" ht="17.65" customHeight="1" spans="1:4">
      <c r="A217" s="527" t="s">
        <v>802</v>
      </c>
      <c r="B217" s="666">
        <v>3</v>
      </c>
      <c r="C217" s="672"/>
      <c r="D217" s="667" t="str">
        <f t="shared" si="5"/>
        <v/>
      </c>
    </row>
    <row r="218" ht="17.65" customHeight="1" spans="1:4">
      <c r="A218" s="530" t="s">
        <v>250</v>
      </c>
      <c r="B218" s="666">
        <f>SUM(B219:B224)</f>
        <v>1809</v>
      </c>
      <c r="C218" s="666">
        <f>SUM(C219:C224)</f>
        <v>1179</v>
      </c>
      <c r="D218" s="667">
        <f t="shared" si="5"/>
        <v>0.652</v>
      </c>
    </row>
    <row r="219" s="2" customFormat="1" ht="17.65" customHeight="1" spans="1:4">
      <c r="A219" s="527" t="s">
        <v>251</v>
      </c>
      <c r="B219" s="666">
        <v>250</v>
      </c>
      <c r="C219" s="672">
        <v>1000</v>
      </c>
      <c r="D219" s="667">
        <f t="shared" si="5"/>
        <v>4</v>
      </c>
    </row>
    <row r="220" s="2" customFormat="1" ht="17.65" customHeight="1" spans="1:4">
      <c r="A220" s="527" t="s">
        <v>252</v>
      </c>
      <c r="B220" s="666">
        <v>426</v>
      </c>
      <c r="C220" s="672">
        <v>150</v>
      </c>
      <c r="D220" s="667">
        <f t="shared" si="5"/>
        <v>0.352</v>
      </c>
    </row>
    <row r="221" ht="17.65" customHeight="1" spans="1:4">
      <c r="A221" s="527" t="s">
        <v>253</v>
      </c>
      <c r="B221" s="666">
        <v>850</v>
      </c>
      <c r="C221" s="672"/>
      <c r="D221" s="667" t="str">
        <f t="shared" si="5"/>
        <v/>
      </c>
    </row>
    <row r="222" ht="17.65" customHeight="1" spans="1:4">
      <c r="A222" s="527" t="s">
        <v>254</v>
      </c>
      <c r="B222" s="666">
        <v>30</v>
      </c>
      <c r="C222" s="672"/>
      <c r="D222" s="667" t="str">
        <f t="shared" si="5"/>
        <v/>
      </c>
    </row>
    <row r="223" ht="17.65" customHeight="1" spans="1:4">
      <c r="A223" s="527" t="s">
        <v>255</v>
      </c>
      <c r="B223" s="666">
        <v>49</v>
      </c>
      <c r="C223" s="672">
        <v>29</v>
      </c>
      <c r="D223" s="667">
        <f t="shared" si="5"/>
        <v>0.592</v>
      </c>
    </row>
    <row r="224" ht="17.65" customHeight="1" spans="1:4">
      <c r="A224" s="527" t="s">
        <v>256</v>
      </c>
      <c r="B224" s="666">
        <v>204</v>
      </c>
      <c r="C224" s="672"/>
      <c r="D224" s="667" t="str">
        <f t="shared" si="5"/>
        <v/>
      </c>
    </row>
    <row r="225" ht="17.65" customHeight="1" spans="1:4">
      <c r="A225" s="530" t="s">
        <v>257</v>
      </c>
      <c r="B225" s="666">
        <f>SUM(B226:B232)</f>
        <v>2640</v>
      </c>
      <c r="C225" s="666">
        <f>SUM(C226:C232)</f>
        <v>3295</v>
      </c>
      <c r="D225" s="667">
        <f t="shared" si="5"/>
        <v>1.248</v>
      </c>
    </row>
    <row r="226" ht="17.65" customHeight="1" spans="1:4">
      <c r="A226" s="527" t="s">
        <v>258</v>
      </c>
      <c r="B226" s="666">
        <v>125</v>
      </c>
      <c r="C226" s="672">
        <v>127</v>
      </c>
      <c r="D226" s="667">
        <f t="shared" si="5"/>
        <v>1.016</v>
      </c>
    </row>
    <row r="227" ht="17.65" customHeight="1" spans="1:4">
      <c r="A227" s="527" t="s">
        <v>259</v>
      </c>
      <c r="B227" s="666">
        <v>550</v>
      </c>
      <c r="C227" s="672">
        <v>528</v>
      </c>
      <c r="D227" s="667">
        <f t="shared" si="5"/>
        <v>0.96</v>
      </c>
    </row>
    <row r="228" ht="17.65" customHeight="1" spans="1:4">
      <c r="A228" s="527" t="s">
        <v>260</v>
      </c>
      <c r="B228" s="666">
        <v>697</v>
      </c>
      <c r="C228" s="672">
        <v>403</v>
      </c>
      <c r="D228" s="667">
        <f t="shared" si="5"/>
        <v>0.578</v>
      </c>
    </row>
    <row r="229" ht="17.65" customHeight="1" spans="1:4">
      <c r="A229" s="527" t="s">
        <v>803</v>
      </c>
      <c r="B229" s="666"/>
      <c r="C229" s="672">
        <v>748</v>
      </c>
      <c r="D229" s="667" t="str">
        <f t="shared" si="5"/>
        <v/>
      </c>
    </row>
    <row r="230" ht="17.65" customHeight="1" spans="1:4">
      <c r="A230" s="527" t="s">
        <v>261</v>
      </c>
      <c r="B230" s="666">
        <v>178</v>
      </c>
      <c r="C230" s="672">
        <v>193</v>
      </c>
      <c r="D230" s="667">
        <f t="shared" si="5"/>
        <v>1.084</v>
      </c>
    </row>
    <row r="231" ht="17.65" customHeight="1" spans="1:4">
      <c r="A231" s="527" t="s">
        <v>262</v>
      </c>
      <c r="B231" s="666"/>
      <c r="C231" s="672">
        <v>207</v>
      </c>
      <c r="D231" s="667" t="str">
        <f t="shared" si="5"/>
        <v/>
      </c>
    </row>
    <row r="232" ht="17.65" customHeight="1" spans="1:4">
      <c r="A232" s="527" t="s">
        <v>263</v>
      </c>
      <c r="B232" s="666">
        <v>1090</v>
      </c>
      <c r="C232" s="672">
        <v>1089</v>
      </c>
      <c r="D232" s="667">
        <f t="shared" si="5"/>
        <v>0.999</v>
      </c>
    </row>
    <row r="233" ht="17.65" customHeight="1" spans="1:4">
      <c r="A233" s="530" t="s">
        <v>264</v>
      </c>
      <c r="B233" s="666">
        <f>SUM(B234:B239)</f>
        <v>300</v>
      </c>
      <c r="C233" s="666">
        <f>SUM(C234:C238)</f>
        <v>386</v>
      </c>
      <c r="D233" s="667">
        <f t="shared" si="5"/>
        <v>1.287</v>
      </c>
    </row>
    <row r="234" ht="17.65" customHeight="1" spans="1:4">
      <c r="A234" s="527" t="s">
        <v>265</v>
      </c>
      <c r="B234" s="666">
        <v>99</v>
      </c>
      <c r="C234" s="672">
        <v>386</v>
      </c>
      <c r="D234" s="667">
        <f t="shared" si="5"/>
        <v>3.899</v>
      </c>
    </row>
    <row r="235" s="2" customFormat="1" ht="17.65" customHeight="1" spans="1:4">
      <c r="A235" s="527" t="s">
        <v>266</v>
      </c>
      <c r="B235" s="666">
        <v>132</v>
      </c>
      <c r="C235" s="672"/>
      <c r="D235" s="667" t="str">
        <f t="shared" si="5"/>
        <v/>
      </c>
    </row>
    <row r="236" ht="17.65" customHeight="1" spans="1:4">
      <c r="A236" s="527" t="s">
        <v>804</v>
      </c>
      <c r="B236" s="666">
        <v>3</v>
      </c>
      <c r="C236" s="672"/>
      <c r="D236" s="667" t="str">
        <f t="shared" si="5"/>
        <v/>
      </c>
    </row>
    <row r="237" ht="17.65" customHeight="1" spans="1:4">
      <c r="A237" s="527" t="s">
        <v>268</v>
      </c>
      <c r="B237" s="666">
        <v>27</v>
      </c>
      <c r="C237" s="672"/>
      <c r="D237" s="667" t="str">
        <f t="shared" si="5"/>
        <v/>
      </c>
    </row>
    <row r="238" s="2" customFormat="1" ht="17.65" customHeight="1" spans="1:4">
      <c r="A238" s="527" t="s">
        <v>269</v>
      </c>
      <c r="B238" s="666">
        <v>20</v>
      </c>
      <c r="C238" s="672"/>
      <c r="D238" s="667" t="str">
        <f t="shared" si="5"/>
        <v/>
      </c>
    </row>
    <row r="239" s="2" customFormat="1" ht="17.65" customHeight="1" spans="1:4">
      <c r="A239" s="527" t="s">
        <v>270</v>
      </c>
      <c r="B239" s="666">
        <v>19</v>
      </c>
      <c r="C239" s="672"/>
      <c r="D239" s="667" t="str">
        <f t="shared" si="5"/>
        <v/>
      </c>
    </row>
    <row r="240" ht="17.65" customHeight="1" spans="1:4">
      <c r="A240" s="530" t="s">
        <v>271</v>
      </c>
      <c r="B240" s="666">
        <f>SUM(B241:B245)</f>
        <v>729</v>
      </c>
      <c r="C240" s="666">
        <f>SUM(C241:C245)</f>
        <v>1671</v>
      </c>
      <c r="D240" s="667">
        <f t="shared" si="5"/>
        <v>2.292</v>
      </c>
    </row>
    <row r="241" ht="17.65" customHeight="1" spans="1:4">
      <c r="A241" s="527" t="s">
        <v>272</v>
      </c>
      <c r="B241" s="666">
        <v>182</v>
      </c>
      <c r="C241" s="666">
        <v>182</v>
      </c>
      <c r="D241" s="667">
        <f t="shared" si="5"/>
        <v>1</v>
      </c>
    </row>
    <row r="242" s="2" customFormat="1" ht="17.65" customHeight="1" spans="1:4">
      <c r="A242" s="527" t="s">
        <v>273</v>
      </c>
      <c r="B242" s="666">
        <v>410</v>
      </c>
      <c r="C242" s="672">
        <v>289</v>
      </c>
      <c r="D242" s="667">
        <f t="shared" si="5"/>
        <v>0.705</v>
      </c>
    </row>
    <row r="243" ht="17.65" customHeight="1" spans="1:4">
      <c r="A243" s="527" t="s">
        <v>274</v>
      </c>
      <c r="B243" s="666">
        <v>137</v>
      </c>
      <c r="C243" s="672">
        <v>535</v>
      </c>
      <c r="D243" s="667">
        <f t="shared" si="5"/>
        <v>3.905</v>
      </c>
    </row>
    <row r="244" ht="17.65" customHeight="1" spans="1:4">
      <c r="A244" s="527" t="s">
        <v>805</v>
      </c>
      <c r="B244" s="666"/>
      <c r="C244" s="672">
        <v>569</v>
      </c>
      <c r="D244" s="667" t="str">
        <f t="shared" si="5"/>
        <v/>
      </c>
    </row>
    <row r="245" ht="17.65" customHeight="1" spans="1:4">
      <c r="A245" s="527" t="s">
        <v>806</v>
      </c>
      <c r="B245" s="666"/>
      <c r="C245" s="672">
        <v>96</v>
      </c>
      <c r="D245" s="667" t="str">
        <f t="shared" si="5"/>
        <v/>
      </c>
    </row>
    <row r="246" ht="17.65" customHeight="1" spans="1:4">
      <c r="A246" s="530" t="s">
        <v>275</v>
      </c>
      <c r="B246" s="666">
        <f>SUM(B247:B253)</f>
        <v>1052</v>
      </c>
      <c r="C246" s="666">
        <f>SUM(C247:C253)</f>
        <v>797</v>
      </c>
      <c r="D246" s="667">
        <f t="shared" si="5"/>
        <v>0.758</v>
      </c>
    </row>
    <row r="247" ht="17.65" customHeight="1" spans="1:4">
      <c r="A247" s="527" t="s">
        <v>99</v>
      </c>
      <c r="B247" s="666">
        <v>192</v>
      </c>
      <c r="C247" s="672">
        <v>187</v>
      </c>
      <c r="D247" s="667">
        <f t="shared" si="5"/>
        <v>0.974</v>
      </c>
    </row>
    <row r="248" ht="17.65" customHeight="1" spans="1:4">
      <c r="A248" s="527" t="s">
        <v>100</v>
      </c>
      <c r="B248" s="666">
        <v>57</v>
      </c>
      <c r="C248" s="672"/>
      <c r="D248" s="667" t="str">
        <f t="shared" si="5"/>
        <v/>
      </c>
    </row>
    <row r="249" s="2" customFormat="1" ht="17.65" customHeight="1" spans="1:4">
      <c r="A249" s="527" t="s">
        <v>276</v>
      </c>
      <c r="B249" s="666">
        <v>52</v>
      </c>
      <c r="C249" s="672"/>
      <c r="D249" s="667" t="str">
        <f t="shared" si="5"/>
        <v/>
      </c>
    </row>
    <row r="250" ht="17.65" customHeight="1" spans="1:4">
      <c r="A250" s="527" t="s">
        <v>277</v>
      </c>
      <c r="B250" s="666">
        <v>82</v>
      </c>
      <c r="C250" s="672">
        <v>17</v>
      </c>
      <c r="D250" s="667">
        <f t="shared" si="5"/>
        <v>0.207</v>
      </c>
    </row>
    <row r="251" ht="17.65" customHeight="1" spans="1:4">
      <c r="A251" s="527" t="s">
        <v>278</v>
      </c>
      <c r="B251" s="666">
        <v>6</v>
      </c>
      <c r="C251" s="672"/>
      <c r="D251" s="667" t="str">
        <f t="shared" si="5"/>
        <v/>
      </c>
    </row>
    <row r="252" ht="17.65" customHeight="1" spans="1:4">
      <c r="A252" s="527" t="s">
        <v>279</v>
      </c>
      <c r="B252" s="666">
        <v>452</v>
      </c>
      <c r="C252" s="672">
        <v>424</v>
      </c>
      <c r="D252" s="667">
        <f t="shared" si="5"/>
        <v>0.938</v>
      </c>
    </row>
    <row r="253" s="2" customFormat="1" ht="17.65" customHeight="1" spans="1:4">
      <c r="A253" s="527" t="s">
        <v>280</v>
      </c>
      <c r="B253" s="666">
        <v>211</v>
      </c>
      <c r="C253" s="672">
        <v>169</v>
      </c>
      <c r="D253" s="667">
        <f t="shared" si="5"/>
        <v>0.801</v>
      </c>
    </row>
    <row r="254" ht="17.65" customHeight="1" spans="1:4">
      <c r="A254" s="530" t="s">
        <v>281</v>
      </c>
      <c r="B254" s="666">
        <f>SUM(B255:B256)</f>
        <v>144</v>
      </c>
      <c r="C254" s="666">
        <f>SUM(C255:C256)</f>
        <v>111</v>
      </c>
      <c r="D254" s="667">
        <f t="shared" si="5"/>
        <v>0.771</v>
      </c>
    </row>
    <row r="255" s="2" customFormat="1" ht="17.65" customHeight="1" spans="1:4">
      <c r="A255" s="527" t="s">
        <v>99</v>
      </c>
      <c r="B255" s="666">
        <v>141</v>
      </c>
      <c r="C255" s="672">
        <v>96</v>
      </c>
      <c r="D255" s="667">
        <f t="shared" ref="D255:D318" si="6">IF(AND(B255&lt;&gt;0,C255&lt;&gt;0),C255/B255,"")</f>
        <v>0.681</v>
      </c>
    </row>
    <row r="256" s="2" customFormat="1" ht="17.65" customHeight="1" spans="1:4">
      <c r="A256" s="527" t="s">
        <v>100</v>
      </c>
      <c r="B256" s="666">
        <v>3</v>
      </c>
      <c r="C256" s="672">
        <v>15</v>
      </c>
      <c r="D256" s="667">
        <f t="shared" si="6"/>
        <v>5</v>
      </c>
    </row>
    <row r="257" s="2" customFormat="1" ht="17.65" customHeight="1" spans="1:4">
      <c r="A257" s="530" t="s">
        <v>282</v>
      </c>
      <c r="B257" s="666">
        <f>SUM(B258:B259)</f>
        <v>10007</v>
      </c>
      <c r="C257" s="666">
        <f>SUM(C258:C259)</f>
        <v>11774</v>
      </c>
      <c r="D257" s="667">
        <f t="shared" si="6"/>
        <v>1.177</v>
      </c>
    </row>
    <row r="258" ht="17.65" customHeight="1" spans="1:4">
      <c r="A258" s="527" t="s">
        <v>283</v>
      </c>
      <c r="B258" s="666">
        <v>4707</v>
      </c>
      <c r="C258" s="672">
        <v>5308</v>
      </c>
      <c r="D258" s="667">
        <f t="shared" si="6"/>
        <v>1.128</v>
      </c>
    </row>
    <row r="259" ht="17.65" customHeight="1" spans="1:4">
      <c r="A259" s="527" t="s">
        <v>284</v>
      </c>
      <c r="B259" s="666">
        <v>5300</v>
      </c>
      <c r="C259" s="672">
        <v>6466</v>
      </c>
      <c r="D259" s="667">
        <f t="shared" si="6"/>
        <v>1.22</v>
      </c>
    </row>
    <row r="260" ht="17.65" customHeight="1" spans="1:4">
      <c r="A260" s="530" t="s">
        <v>285</v>
      </c>
      <c r="B260" s="666">
        <f>SUM(B261:B262)</f>
        <v>1528</v>
      </c>
      <c r="C260" s="666">
        <f>SUM(C261:C262)</f>
        <v>1559</v>
      </c>
      <c r="D260" s="667">
        <f t="shared" si="6"/>
        <v>1.02</v>
      </c>
    </row>
    <row r="261" ht="17.65" customHeight="1" spans="1:4">
      <c r="A261" s="527" t="s">
        <v>286</v>
      </c>
      <c r="B261" s="666">
        <v>1510</v>
      </c>
      <c r="C261" s="672">
        <v>1559</v>
      </c>
      <c r="D261" s="667">
        <f t="shared" si="6"/>
        <v>1.032</v>
      </c>
    </row>
    <row r="262" ht="17.65" customHeight="1" spans="1:4">
      <c r="A262" s="527" t="s">
        <v>287</v>
      </c>
      <c r="B262" s="666">
        <v>18</v>
      </c>
      <c r="C262" s="672"/>
      <c r="D262" s="667" t="str">
        <f t="shared" si="6"/>
        <v/>
      </c>
    </row>
    <row r="263" ht="17.65" customHeight="1" spans="1:4">
      <c r="A263" s="530" t="s">
        <v>288</v>
      </c>
      <c r="B263" s="666">
        <f>SUM(B264:B265)</f>
        <v>1494</v>
      </c>
      <c r="C263" s="666">
        <f>SUM(C264:C265)</f>
        <v>1400</v>
      </c>
      <c r="D263" s="667">
        <f t="shared" si="6"/>
        <v>0.937</v>
      </c>
    </row>
    <row r="264" s="2" customFormat="1" ht="17.65" customHeight="1" spans="1:4">
      <c r="A264" s="527" t="s">
        <v>289</v>
      </c>
      <c r="B264" s="666">
        <v>50</v>
      </c>
      <c r="C264" s="672">
        <v>50</v>
      </c>
      <c r="D264" s="667">
        <f t="shared" si="6"/>
        <v>1</v>
      </c>
    </row>
    <row r="265" ht="17.65" customHeight="1" spans="1:4">
      <c r="A265" s="527" t="s">
        <v>290</v>
      </c>
      <c r="B265" s="666">
        <v>1444</v>
      </c>
      <c r="C265" s="672">
        <v>1350</v>
      </c>
      <c r="D265" s="667">
        <f t="shared" si="6"/>
        <v>0.935</v>
      </c>
    </row>
    <row r="266" ht="17.65" customHeight="1" spans="1:4">
      <c r="A266" s="530" t="s">
        <v>291</v>
      </c>
      <c r="B266" s="666">
        <f>SUM(B267:B267)</f>
        <v>462</v>
      </c>
      <c r="C266" s="666">
        <f>SUM(C267:C267)</f>
        <v>438</v>
      </c>
      <c r="D266" s="667">
        <f t="shared" si="6"/>
        <v>0.948</v>
      </c>
    </row>
    <row r="267" ht="17.65" customHeight="1" spans="1:4">
      <c r="A267" s="527" t="s">
        <v>292</v>
      </c>
      <c r="B267" s="666">
        <v>462</v>
      </c>
      <c r="C267" s="672">
        <v>438</v>
      </c>
      <c r="D267" s="667">
        <f t="shared" si="6"/>
        <v>0.948</v>
      </c>
    </row>
    <row r="268" ht="17.65" customHeight="1" spans="1:4">
      <c r="A268" s="530" t="s">
        <v>293</v>
      </c>
      <c r="B268" s="666">
        <f>SUM(B269:B270)</f>
        <v>5137</v>
      </c>
      <c r="C268" s="666">
        <f>SUM(C269:C270)</f>
        <v>11410</v>
      </c>
      <c r="D268" s="667">
        <f t="shared" si="6"/>
        <v>2.221</v>
      </c>
    </row>
    <row r="269" ht="17.65" customHeight="1" spans="1:4">
      <c r="A269" s="527" t="s">
        <v>294</v>
      </c>
      <c r="B269" s="666"/>
      <c r="C269" s="666">
        <v>1500</v>
      </c>
      <c r="D269" s="667" t="str">
        <f t="shared" si="6"/>
        <v/>
      </c>
    </row>
    <row r="270" ht="17.65" customHeight="1" spans="1:4">
      <c r="A270" s="527" t="s">
        <v>295</v>
      </c>
      <c r="B270" s="666">
        <v>5137</v>
      </c>
      <c r="C270" s="672">
        <v>9910</v>
      </c>
      <c r="D270" s="667">
        <f t="shared" si="6"/>
        <v>1.929</v>
      </c>
    </row>
    <row r="271" ht="17.65" customHeight="1" spans="1:4">
      <c r="A271" s="530" t="s">
        <v>296</v>
      </c>
      <c r="B271" s="666">
        <f>SUM(B272:B272)</f>
        <v>0</v>
      </c>
      <c r="C271" s="666">
        <f>SUM(C272:C272)</f>
        <v>0</v>
      </c>
      <c r="D271" s="667" t="str">
        <f t="shared" si="6"/>
        <v/>
      </c>
    </row>
    <row r="272" ht="17.65" customHeight="1" spans="1:4">
      <c r="A272" s="527" t="s">
        <v>298</v>
      </c>
      <c r="B272" s="666"/>
      <c r="C272" s="672"/>
      <c r="D272" s="667" t="str">
        <f t="shared" si="6"/>
        <v/>
      </c>
    </row>
    <row r="273" s="2" customFormat="1" ht="17.65" customHeight="1" spans="1:4">
      <c r="A273" s="530" t="s">
        <v>807</v>
      </c>
      <c r="B273" s="666">
        <f>SUM(B274:B278)</f>
        <v>126</v>
      </c>
      <c r="C273" s="666">
        <v>613</v>
      </c>
      <c r="D273" s="667">
        <f t="shared" si="6"/>
        <v>4.865</v>
      </c>
    </row>
    <row r="274" ht="17.65" customHeight="1" spans="1:4">
      <c r="A274" s="527" t="s">
        <v>99</v>
      </c>
      <c r="B274" s="666">
        <v>63</v>
      </c>
      <c r="C274" s="672">
        <v>150</v>
      </c>
      <c r="D274" s="667">
        <f t="shared" si="6"/>
        <v>2.381</v>
      </c>
    </row>
    <row r="275" ht="17.65" customHeight="1" spans="1:4">
      <c r="A275" s="527" t="s">
        <v>100</v>
      </c>
      <c r="B275" s="666">
        <v>23</v>
      </c>
      <c r="C275" s="672">
        <v>260</v>
      </c>
      <c r="D275" s="667">
        <f t="shared" si="6"/>
        <v>11.304</v>
      </c>
    </row>
    <row r="276" ht="17.65" customHeight="1" spans="1:4">
      <c r="A276" s="527" t="s">
        <v>781</v>
      </c>
      <c r="B276" s="666">
        <v>35</v>
      </c>
      <c r="C276" s="672"/>
      <c r="D276" s="667" t="str">
        <f t="shared" si="6"/>
        <v/>
      </c>
    </row>
    <row r="277" ht="17.65" customHeight="1" spans="1:4">
      <c r="A277" s="527" t="s">
        <v>808</v>
      </c>
      <c r="B277" s="666">
        <v>5</v>
      </c>
      <c r="C277" s="672">
        <v>61</v>
      </c>
      <c r="D277" s="667">
        <f t="shared" si="6"/>
        <v>12.2</v>
      </c>
    </row>
    <row r="278" ht="17.65" customHeight="1" spans="1:4">
      <c r="A278" s="527" t="s">
        <v>809</v>
      </c>
      <c r="B278" s="666"/>
      <c r="C278" s="672">
        <v>143</v>
      </c>
      <c r="D278" s="667" t="str">
        <f t="shared" si="6"/>
        <v/>
      </c>
    </row>
    <row r="279" ht="17.65" customHeight="1" spans="1:4">
      <c r="A279" s="530" t="s">
        <v>304</v>
      </c>
      <c r="B279" s="666">
        <f>B280</f>
        <v>3</v>
      </c>
      <c r="C279" s="666">
        <f>C280</f>
        <v>195</v>
      </c>
      <c r="D279" s="667">
        <f t="shared" si="6"/>
        <v>65</v>
      </c>
    </row>
    <row r="280" s="2" customFormat="1" ht="17.65" customHeight="1" spans="1:4">
      <c r="A280" s="527" t="s">
        <v>305</v>
      </c>
      <c r="B280" s="666">
        <v>3</v>
      </c>
      <c r="C280" s="672">
        <v>195</v>
      </c>
      <c r="D280" s="667">
        <f t="shared" si="6"/>
        <v>65</v>
      </c>
    </row>
    <row r="281" ht="17.65" customHeight="1" spans="1:4">
      <c r="A281" s="530" t="s">
        <v>810</v>
      </c>
      <c r="B281" s="666">
        <f>SUM(B282+B286+B289+B292+B301+B305+B309+B311+B315+B317+B319)</f>
        <v>35065</v>
      </c>
      <c r="C281" s="666">
        <f>SUM(C282+C286+C289+C292+C299+C301+C305+C309+C311+C315+C317+C319)</f>
        <v>31912</v>
      </c>
      <c r="D281" s="667">
        <f t="shared" si="6"/>
        <v>0.91</v>
      </c>
    </row>
    <row r="282" ht="17.65" customHeight="1" spans="1:4">
      <c r="A282" s="530" t="s">
        <v>811</v>
      </c>
      <c r="B282" s="666">
        <f>SUM(B283:B285)</f>
        <v>670</v>
      </c>
      <c r="C282" s="666">
        <f>SUM(C283:C285)</f>
        <v>445</v>
      </c>
      <c r="D282" s="667">
        <f t="shared" si="6"/>
        <v>0.664</v>
      </c>
    </row>
    <row r="283" ht="17.65" customHeight="1" spans="1:4">
      <c r="A283" s="527" t="s">
        <v>99</v>
      </c>
      <c r="B283" s="666">
        <v>434</v>
      </c>
      <c r="C283" s="672">
        <v>375</v>
      </c>
      <c r="D283" s="667">
        <f t="shared" si="6"/>
        <v>0.864</v>
      </c>
    </row>
    <row r="284" ht="17.65" customHeight="1" spans="1:4">
      <c r="A284" s="527" t="s">
        <v>100</v>
      </c>
      <c r="B284" s="666">
        <v>226</v>
      </c>
      <c r="C284" s="672">
        <v>70</v>
      </c>
      <c r="D284" s="667">
        <f t="shared" si="6"/>
        <v>0.31</v>
      </c>
    </row>
    <row r="285" ht="17.65" customHeight="1" spans="1:4">
      <c r="A285" s="527" t="s">
        <v>812</v>
      </c>
      <c r="B285" s="666">
        <v>10</v>
      </c>
      <c r="C285" s="672"/>
      <c r="D285" s="667" t="str">
        <f t="shared" si="6"/>
        <v/>
      </c>
    </row>
    <row r="286" s="2" customFormat="1" ht="17.65" customHeight="1" spans="1:4">
      <c r="A286" s="530" t="s">
        <v>309</v>
      </c>
      <c r="B286" s="666">
        <f>SUM(B287:B288)</f>
        <v>2220</v>
      </c>
      <c r="C286" s="666">
        <f>SUM(C287:C288)</f>
        <v>2205</v>
      </c>
      <c r="D286" s="667">
        <f t="shared" si="6"/>
        <v>0.993</v>
      </c>
    </row>
    <row r="287" ht="17.65" customHeight="1" spans="1:4">
      <c r="A287" s="527" t="s">
        <v>310</v>
      </c>
      <c r="B287" s="666">
        <v>1955</v>
      </c>
      <c r="C287" s="672">
        <v>1605</v>
      </c>
      <c r="D287" s="667">
        <f t="shared" si="6"/>
        <v>0.821</v>
      </c>
    </row>
    <row r="288" ht="17.65" customHeight="1" spans="1:4">
      <c r="A288" s="527" t="s">
        <v>311</v>
      </c>
      <c r="B288" s="666">
        <v>265</v>
      </c>
      <c r="C288" s="672">
        <v>600</v>
      </c>
      <c r="D288" s="667">
        <f t="shared" si="6"/>
        <v>2.264</v>
      </c>
    </row>
    <row r="289" ht="17.65" customHeight="1" spans="1:4">
      <c r="A289" s="530" t="s">
        <v>312</v>
      </c>
      <c r="B289" s="666">
        <f>SUM(B290:B291)</f>
        <v>3822</v>
      </c>
      <c r="C289" s="666">
        <f>SUM(C290:C291)</f>
        <v>3482</v>
      </c>
      <c r="D289" s="667">
        <f t="shared" si="6"/>
        <v>0.911</v>
      </c>
    </row>
    <row r="290" ht="17.65" customHeight="1" spans="1:4">
      <c r="A290" s="527" t="s">
        <v>313</v>
      </c>
      <c r="B290" s="666">
        <v>3722</v>
      </c>
      <c r="C290" s="672">
        <v>3261</v>
      </c>
      <c r="D290" s="667">
        <f t="shared" si="6"/>
        <v>0.876</v>
      </c>
    </row>
    <row r="291" ht="17.65" customHeight="1" spans="1:4">
      <c r="A291" s="527" t="s">
        <v>314</v>
      </c>
      <c r="B291" s="666">
        <v>100</v>
      </c>
      <c r="C291" s="672">
        <v>221</v>
      </c>
      <c r="D291" s="667">
        <f t="shared" si="6"/>
        <v>2.21</v>
      </c>
    </row>
    <row r="292" ht="17.65" customHeight="1" spans="1:4">
      <c r="A292" s="530" t="s">
        <v>315</v>
      </c>
      <c r="B292" s="666">
        <f>SUM(B293:B298)</f>
        <v>3128</v>
      </c>
      <c r="C292" s="666">
        <f>SUM(C293:C298)</f>
        <v>3751</v>
      </c>
      <c r="D292" s="667">
        <f t="shared" si="6"/>
        <v>1.199</v>
      </c>
    </row>
    <row r="293" s="2" customFormat="1" ht="17.65" customHeight="1" spans="1:4">
      <c r="A293" s="527" t="s">
        <v>316</v>
      </c>
      <c r="B293" s="666">
        <v>420</v>
      </c>
      <c r="C293" s="672">
        <v>463</v>
      </c>
      <c r="D293" s="667">
        <f t="shared" si="6"/>
        <v>1.102</v>
      </c>
    </row>
    <row r="294" ht="17.65" customHeight="1" spans="1:4">
      <c r="A294" s="527" t="s">
        <v>317</v>
      </c>
      <c r="B294" s="666">
        <v>100</v>
      </c>
      <c r="C294" s="672">
        <v>95</v>
      </c>
      <c r="D294" s="667">
        <f t="shared" si="6"/>
        <v>0.95</v>
      </c>
    </row>
    <row r="295" ht="17.65" customHeight="1" spans="1:4">
      <c r="A295" s="527" t="s">
        <v>318</v>
      </c>
      <c r="B295" s="666">
        <v>505</v>
      </c>
      <c r="C295" s="672">
        <v>536</v>
      </c>
      <c r="D295" s="667">
        <f t="shared" si="6"/>
        <v>1.061</v>
      </c>
    </row>
    <row r="296" ht="17.65" customHeight="1" spans="1:4">
      <c r="A296" s="527" t="s">
        <v>319</v>
      </c>
      <c r="B296" s="666">
        <v>1872</v>
      </c>
      <c r="C296" s="672">
        <v>2287</v>
      </c>
      <c r="D296" s="667">
        <f t="shared" si="6"/>
        <v>1.222</v>
      </c>
    </row>
    <row r="297" ht="17.65" customHeight="1" spans="1:4">
      <c r="A297" s="527" t="s">
        <v>813</v>
      </c>
      <c r="B297" s="666">
        <v>179</v>
      </c>
      <c r="C297" s="672">
        <v>370</v>
      </c>
      <c r="D297" s="667">
        <f t="shared" si="6"/>
        <v>2.067</v>
      </c>
    </row>
    <row r="298" ht="17.65" customHeight="1" spans="1:4">
      <c r="A298" s="527" t="s">
        <v>321</v>
      </c>
      <c r="B298" s="666">
        <v>52</v>
      </c>
      <c r="C298" s="672"/>
      <c r="D298" s="667" t="str">
        <f t="shared" si="6"/>
        <v/>
      </c>
    </row>
    <row r="299" ht="17.65" customHeight="1" spans="1:4">
      <c r="A299" s="530" t="s">
        <v>814</v>
      </c>
      <c r="B299" s="666"/>
      <c r="C299" s="672">
        <f>SUM(C300)</f>
        <v>10</v>
      </c>
      <c r="D299" s="667" t="str">
        <f t="shared" si="6"/>
        <v/>
      </c>
    </row>
    <row r="300" ht="17.65" customHeight="1" spans="1:4">
      <c r="A300" s="527" t="s">
        <v>815</v>
      </c>
      <c r="B300" s="666"/>
      <c r="C300" s="672">
        <v>10</v>
      </c>
      <c r="D300" s="667" t="str">
        <f t="shared" si="6"/>
        <v/>
      </c>
    </row>
    <row r="301" s="2" customFormat="1" ht="17.65" customHeight="1" spans="1:4">
      <c r="A301" s="530" t="s">
        <v>322</v>
      </c>
      <c r="B301" s="666">
        <f>SUM(B302:B304)</f>
        <v>968</v>
      </c>
      <c r="C301" s="666">
        <f>SUM(C302:C304)</f>
        <v>487</v>
      </c>
      <c r="D301" s="667">
        <f t="shared" si="6"/>
        <v>0.503</v>
      </c>
    </row>
    <row r="302" ht="17.65" customHeight="1" spans="1:4">
      <c r="A302" s="527" t="s">
        <v>323</v>
      </c>
      <c r="B302" s="666">
        <v>40</v>
      </c>
      <c r="C302" s="672">
        <v>162</v>
      </c>
      <c r="D302" s="667">
        <f t="shared" si="6"/>
        <v>4.05</v>
      </c>
    </row>
    <row r="303" ht="17.65" customHeight="1" spans="1:4">
      <c r="A303" s="527" t="s">
        <v>324</v>
      </c>
      <c r="B303" s="666">
        <v>416</v>
      </c>
      <c r="C303" s="672">
        <v>325</v>
      </c>
      <c r="D303" s="667">
        <f t="shared" si="6"/>
        <v>0.781</v>
      </c>
    </row>
    <row r="304" ht="17.65" customHeight="1" spans="1:4">
      <c r="A304" s="527" t="s">
        <v>325</v>
      </c>
      <c r="B304" s="666">
        <v>512</v>
      </c>
      <c r="C304" s="672"/>
      <c r="D304" s="667" t="str">
        <f t="shared" si="6"/>
        <v/>
      </c>
    </row>
    <row r="305" ht="17.65" customHeight="1" spans="1:4">
      <c r="A305" s="530" t="s">
        <v>816</v>
      </c>
      <c r="B305" s="666">
        <f>SUM(B306:B308)</f>
        <v>6880</v>
      </c>
      <c r="C305" s="666">
        <f>SUM(C306:C308)</f>
        <v>7229</v>
      </c>
      <c r="D305" s="667">
        <f t="shared" si="6"/>
        <v>1.051</v>
      </c>
    </row>
    <row r="306" s="2" customFormat="1" ht="17.65" customHeight="1" spans="1:4">
      <c r="A306" s="527" t="s">
        <v>327</v>
      </c>
      <c r="B306" s="666">
        <v>1643</v>
      </c>
      <c r="C306" s="672">
        <v>1677</v>
      </c>
      <c r="D306" s="667">
        <f t="shared" si="6"/>
        <v>1.021</v>
      </c>
    </row>
    <row r="307" ht="17.65" customHeight="1" spans="1:4">
      <c r="A307" s="527" t="s">
        <v>328</v>
      </c>
      <c r="B307" s="666">
        <v>2900</v>
      </c>
      <c r="C307" s="672">
        <v>3075</v>
      </c>
      <c r="D307" s="667">
        <f t="shared" si="6"/>
        <v>1.06</v>
      </c>
    </row>
    <row r="308" ht="17.65" customHeight="1" spans="1:4">
      <c r="A308" s="527" t="s">
        <v>329</v>
      </c>
      <c r="B308" s="666">
        <v>2337</v>
      </c>
      <c r="C308" s="672">
        <v>2477</v>
      </c>
      <c r="D308" s="667">
        <f t="shared" si="6"/>
        <v>1.06</v>
      </c>
    </row>
    <row r="309" ht="17.65" customHeight="1" spans="1:4">
      <c r="A309" s="530" t="s">
        <v>817</v>
      </c>
      <c r="B309" s="666">
        <f>SUM(B310:B310)</f>
        <v>13791</v>
      </c>
      <c r="C309" s="666">
        <f>SUM(C310:C310)</f>
        <v>13195</v>
      </c>
      <c r="D309" s="667">
        <f t="shared" si="6"/>
        <v>0.957</v>
      </c>
    </row>
    <row r="310" ht="17.65" customHeight="1" spans="1:4">
      <c r="A310" s="527" t="s">
        <v>331</v>
      </c>
      <c r="B310" s="666">
        <v>13791</v>
      </c>
      <c r="C310" s="672">
        <v>13195</v>
      </c>
      <c r="D310" s="667">
        <f t="shared" si="6"/>
        <v>0.957</v>
      </c>
    </row>
    <row r="311" ht="17.65" customHeight="1" spans="1:4">
      <c r="A311" s="530" t="s">
        <v>818</v>
      </c>
      <c r="B311" s="666">
        <f>SUM(B312:B314)</f>
        <v>3480</v>
      </c>
      <c r="C311" s="666">
        <f>SUM(C312:C314)</f>
        <v>1026</v>
      </c>
      <c r="D311" s="667">
        <f t="shared" si="6"/>
        <v>0.295</v>
      </c>
    </row>
    <row r="312" ht="17.65" customHeight="1" spans="1:4">
      <c r="A312" s="527" t="s">
        <v>334</v>
      </c>
      <c r="B312" s="666">
        <v>2896</v>
      </c>
      <c r="C312" s="672"/>
      <c r="D312" s="667" t="str">
        <f t="shared" si="6"/>
        <v/>
      </c>
    </row>
    <row r="313" ht="17.65" customHeight="1" spans="1:4">
      <c r="A313" s="527" t="s">
        <v>335</v>
      </c>
      <c r="B313" s="666">
        <v>10</v>
      </c>
      <c r="C313" s="672"/>
      <c r="D313" s="667" t="str">
        <f t="shared" si="6"/>
        <v/>
      </c>
    </row>
    <row r="314" s="2" customFormat="1" ht="17.65" customHeight="1" spans="1:4">
      <c r="A314" s="527" t="s">
        <v>819</v>
      </c>
      <c r="B314" s="666">
        <v>574</v>
      </c>
      <c r="C314" s="672">
        <v>1026</v>
      </c>
      <c r="D314" s="667">
        <f t="shared" si="6"/>
        <v>1.787</v>
      </c>
    </row>
    <row r="315" ht="17.65" customHeight="1" spans="1:4">
      <c r="A315" s="530" t="s">
        <v>820</v>
      </c>
      <c r="B315" s="666">
        <f>SUM(B316:B316)</f>
        <v>69</v>
      </c>
      <c r="C315" s="666">
        <f>SUM(C316:C316)</f>
        <v>64</v>
      </c>
      <c r="D315" s="667">
        <f t="shared" si="6"/>
        <v>0.928</v>
      </c>
    </row>
    <row r="316" ht="17.65" customHeight="1" spans="1:4">
      <c r="A316" s="527" t="s">
        <v>821</v>
      </c>
      <c r="B316" s="666">
        <v>69</v>
      </c>
      <c r="C316" s="672">
        <v>64</v>
      </c>
      <c r="D316" s="667">
        <f t="shared" si="6"/>
        <v>0.928</v>
      </c>
    </row>
    <row r="317" ht="17.65" customHeight="1" spans="1:4">
      <c r="A317" s="530" t="s">
        <v>822</v>
      </c>
      <c r="B317" s="666">
        <f>B318</f>
        <v>37</v>
      </c>
      <c r="C317" s="666">
        <f>C318</f>
        <v>18</v>
      </c>
      <c r="D317" s="667">
        <f t="shared" si="6"/>
        <v>0.486</v>
      </c>
    </row>
    <row r="318" s="2" customFormat="1" ht="17.65" customHeight="1" spans="1:4">
      <c r="A318" s="527" t="s">
        <v>823</v>
      </c>
      <c r="B318" s="666">
        <v>37</v>
      </c>
      <c r="C318" s="672">
        <v>18</v>
      </c>
      <c r="D318" s="667">
        <f t="shared" si="6"/>
        <v>0.486</v>
      </c>
    </row>
    <row r="319" ht="17.65" customHeight="1" spans="1:4">
      <c r="A319" s="530" t="s">
        <v>824</v>
      </c>
      <c r="B319" s="666">
        <f>B320</f>
        <v>0</v>
      </c>
      <c r="C319" s="666">
        <f>C320</f>
        <v>0</v>
      </c>
      <c r="D319" s="667" t="str">
        <f t="shared" ref="D319:D377" si="7">IF(AND(B319&lt;&gt;0,C319&lt;&gt;0),C319/B319,"")</f>
        <v/>
      </c>
    </row>
    <row r="320" s="2" customFormat="1" ht="17.65" customHeight="1" spans="1:4">
      <c r="A320" s="527" t="s">
        <v>825</v>
      </c>
      <c r="B320" s="666"/>
      <c r="C320" s="672"/>
      <c r="D320" s="667" t="str">
        <f t="shared" si="7"/>
        <v/>
      </c>
    </row>
    <row r="321" ht="17.65" customHeight="1" spans="1:4">
      <c r="A321" s="530" t="s">
        <v>826</v>
      </c>
      <c r="B321" s="666">
        <f>SUM(B322+B330+B333+B336+B342+B340+B328+B326)</f>
        <v>4957</v>
      </c>
      <c r="C321" s="666">
        <f>SUM(C322+C330+C333+C336+C342)</f>
        <v>4608</v>
      </c>
      <c r="D321" s="667">
        <f t="shared" si="7"/>
        <v>0.93</v>
      </c>
    </row>
    <row r="322" ht="17.65" customHeight="1" spans="1:4">
      <c r="A322" s="530" t="s">
        <v>342</v>
      </c>
      <c r="B322" s="666">
        <f>SUM(B323:B325)</f>
        <v>401</v>
      </c>
      <c r="C322" s="666">
        <f>SUM(C323:C324)</f>
        <v>334</v>
      </c>
      <c r="D322" s="667">
        <f t="shared" si="7"/>
        <v>0.833</v>
      </c>
    </row>
    <row r="323" s="2" customFormat="1" ht="17.65" customHeight="1" spans="1:4">
      <c r="A323" s="527" t="s">
        <v>99</v>
      </c>
      <c r="B323" s="666">
        <v>333</v>
      </c>
      <c r="C323" s="672">
        <v>304</v>
      </c>
      <c r="D323" s="667">
        <f t="shared" si="7"/>
        <v>0.913</v>
      </c>
    </row>
    <row r="324" ht="17.65" customHeight="1" spans="1:4">
      <c r="A324" s="527" t="s">
        <v>100</v>
      </c>
      <c r="B324" s="666">
        <v>61</v>
      </c>
      <c r="C324" s="672">
        <v>30</v>
      </c>
      <c r="D324" s="667">
        <f t="shared" si="7"/>
        <v>0.492</v>
      </c>
    </row>
    <row r="325" ht="17.65" customHeight="1" spans="1:4">
      <c r="A325" s="527" t="s">
        <v>343</v>
      </c>
      <c r="B325" s="666">
        <v>7</v>
      </c>
      <c r="C325" s="672"/>
      <c r="D325" s="667" t="str">
        <f t="shared" si="7"/>
        <v/>
      </c>
    </row>
    <row r="326" ht="17.65" customHeight="1" spans="1:4">
      <c r="A326" s="674" t="s">
        <v>344</v>
      </c>
      <c r="B326" s="666">
        <f>SUM(B327)</f>
        <v>30</v>
      </c>
      <c r="C326" s="672"/>
      <c r="D326" s="667" t="str">
        <f t="shared" si="7"/>
        <v/>
      </c>
    </row>
    <row r="327" ht="17.65" customHeight="1" spans="1:4">
      <c r="A327" s="675" t="s">
        <v>345</v>
      </c>
      <c r="B327" s="666">
        <v>30</v>
      </c>
      <c r="C327" s="672"/>
      <c r="D327" s="667" t="str">
        <f t="shared" si="7"/>
        <v/>
      </c>
    </row>
    <row r="328" ht="17.65" customHeight="1" spans="1:4">
      <c r="A328" s="674" t="s">
        <v>346</v>
      </c>
      <c r="B328" s="666">
        <f>SUM(B329)</f>
        <v>189</v>
      </c>
      <c r="C328" s="672"/>
      <c r="D328" s="667" t="str">
        <f t="shared" si="7"/>
        <v/>
      </c>
    </row>
    <row r="329" ht="17.65" customHeight="1" spans="1:4">
      <c r="A329" s="675" t="s">
        <v>347</v>
      </c>
      <c r="B329" s="666">
        <v>189</v>
      </c>
      <c r="C329" s="672"/>
      <c r="D329" s="667" t="str">
        <f t="shared" si="7"/>
        <v/>
      </c>
    </row>
    <row r="330" ht="17.65" customHeight="1" spans="1:4">
      <c r="A330" s="530" t="s">
        <v>348</v>
      </c>
      <c r="B330" s="666">
        <f>SUM(B331:B332)</f>
        <v>1757</v>
      </c>
      <c r="C330" s="666">
        <f>SUM(C331:C332)</f>
        <v>2250</v>
      </c>
      <c r="D330" s="667">
        <f t="shared" si="7"/>
        <v>1.281</v>
      </c>
    </row>
    <row r="331" s="2" customFormat="1" ht="17.65" customHeight="1" spans="1:4">
      <c r="A331" s="527" t="s">
        <v>349</v>
      </c>
      <c r="B331" s="666">
        <v>1730</v>
      </c>
      <c r="C331" s="672">
        <v>2250</v>
      </c>
      <c r="D331" s="667">
        <f t="shared" si="7"/>
        <v>1.301</v>
      </c>
    </row>
    <row r="332" ht="17.65" customHeight="1" spans="1:4">
      <c r="A332" s="527" t="s">
        <v>351</v>
      </c>
      <c r="B332" s="666">
        <v>27</v>
      </c>
      <c r="C332" s="672"/>
      <c r="D332" s="667" t="str">
        <f t="shared" si="7"/>
        <v/>
      </c>
    </row>
    <row r="333" ht="17.65" customHeight="1" spans="1:4">
      <c r="A333" s="530" t="s">
        <v>352</v>
      </c>
      <c r="B333" s="666">
        <f>SUM(B334:B335)</f>
        <v>337</v>
      </c>
      <c r="C333" s="666">
        <f>SUM(C334:C335)</f>
        <v>383</v>
      </c>
      <c r="D333" s="667">
        <f t="shared" si="7"/>
        <v>1.136</v>
      </c>
    </row>
    <row r="334" s="2" customFormat="1" ht="17.65" customHeight="1" spans="1:4">
      <c r="A334" s="527" t="s">
        <v>353</v>
      </c>
      <c r="B334" s="666">
        <v>337</v>
      </c>
      <c r="C334" s="672">
        <v>343</v>
      </c>
      <c r="D334" s="667">
        <f t="shared" si="7"/>
        <v>1.018</v>
      </c>
    </row>
    <row r="335" s="2" customFormat="1" ht="17.65" customHeight="1" spans="1:4">
      <c r="A335" s="527" t="s">
        <v>354</v>
      </c>
      <c r="B335" s="666"/>
      <c r="C335" s="672">
        <v>40</v>
      </c>
      <c r="D335" s="667" t="str">
        <f t="shared" si="7"/>
        <v/>
      </c>
    </row>
    <row r="336" ht="17.65" customHeight="1" spans="1:4">
      <c r="A336" s="530" t="s">
        <v>827</v>
      </c>
      <c r="B336" s="666">
        <f>SUM(B337:B339)</f>
        <v>2239</v>
      </c>
      <c r="C336" s="666">
        <f>SUM(C337:C339)</f>
        <v>1641</v>
      </c>
      <c r="D336" s="667">
        <f t="shared" si="7"/>
        <v>0.733</v>
      </c>
    </row>
    <row r="337" s="2" customFormat="1" ht="17.65" customHeight="1" spans="1:4">
      <c r="A337" s="527" t="s">
        <v>356</v>
      </c>
      <c r="B337" s="666">
        <v>1967</v>
      </c>
      <c r="C337" s="672">
        <v>1281</v>
      </c>
      <c r="D337" s="667">
        <f t="shared" si="7"/>
        <v>0.651</v>
      </c>
    </row>
    <row r="338" s="2" customFormat="1" ht="17.65" customHeight="1" spans="1:4">
      <c r="A338" s="527" t="s">
        <v>357</v>
      </c>
      <c r="B338" s="666">
        <v>180</v>
      </c>
      <c r="C338" s="672"/>
      <c r="D338" s="667" t="str">
        <f t="shared" si="7"/>
        <v/>
      </c>
    </row>
    <row r="339" ht="17.65" customHeight="1" spans="1:4">
      <c r="A339" s="527" t="s">
        <v>828</v>
      </c>
      <c r="B339" s="666">
        <v>92</v>
      </c>
      <c r="C339" s="672">
        <v>360</v>
      </c>
      <c r="D339" s="667">
        <f t="shared" si="7"/>
        <v>3.913</v>
      </c>
    </row>
    <row r="340" ht="17.65" customHeight="1" spans="1:4">
      <c r="A340" s="530" t="s">
        <v>829</v>
      </c>
      <c r="B340" s="666">
        <f>SUM(B341)</f>
        <v>4</v>
      </c>
      <c r="C340" s="672"/>
      <c r="D340" s="667" t="str">
        <f t="shared" si="7"/>
        <v/>
      </c>
    </row>
    <row r="341" ht="17.65" customHeight="1" spans="1:4">
      <c r="A341" s="527" t="s">
        <v>360</v>
      </c>
      <c r="B341" s="666">
        <v>4</v>
      </c>
      <c r="C341" s="672"/>
      <c r="D341" s="667" t="str">
        <f t="shared" si="7"/>
        <v/>
      </c>
    </row>
    <row r="342" ht="17.65" customHeight="1" spans="1:4">
      <c r="A342" s="530" t="s">
        <v>830</v>
      </c>
      <c r="B342" s="666">
        <f>B343</f>
        <v>0</v>
      </c>
      <c r="C342" s="666">
        <f>C343</f>
        <v>0</v>
      </c>
      <c r="D342" s="667" t="str">
        <f t="shared" si="7"/>
        <v/>
      </c>
    </row>
    <row r="343" s="2" customFormat="1" ht="17.65" customHeight="1" spans="1:4">
      <c r="A343" s="527" t="s">
        <v>831</v>
      </c>
      <c r="B343" s="666"/>
      <c r="C343" s="672"/>
      <c r="D343" s="667" t="str">
        <f t="shared" si="7"/>
        <v/>
      </c>
    </row>
    <row r="344" ht="17.65" customHeight="1" spans="1:4">
      <c r="A344" s="530" t="s">
        <v>832</v>
      </c>
      <c r="B344" s="666">
        <f>SUM(B345+B349+B351+B354+B356)</f>
        <v>5043</v>
      </c>
      <c r="C344" s="666">
        <f>SUM(C345+C349+C351+C354+C356)</f>
        <v>1517</v>
      </c>
      <c r="D344" s="667">
        <f t="shared" si="7"/>
        <v>0.301</v>
      </c>
    </row>
    <row r="345" ht="17.65" customHeight="1" spans="1:4">
      <c r="A345" s="530" t="s">
        <v>833</v>
      </c>
      <c r="B345" s="666">
        <f>SUM(B346:B348)</f>
        <v>1249</v>
      </c>
      <c r="C345" s="666">
        <f>SUM(C346:C348)</f>
        <v>844</v>
      </c>
      <c r="D345" s="667">
        <f t="shared" si="7"/>
        <v>0.676</v>
      </c>
    </row>
    <row r="346" ht="17.65" customHeight="1" spans="1:4">
      <c r="A346" s="527" t="s">
        <v>99</v>
      </c>
      <c r="B346" s="666">
        <v>490</v>
      </c>
      <c r="C346" s="672">
        <v>432</v>
      </c>
      <c r="D346" s="667">
        <f t="shared" si="7"/>
        <v>0.882</v>
      </c>
    </row>
    <row r="347" ht="17.65" customHeight="1" spans="1:4">
      <c r="A347" s="527" t="s">
        <v>100</v>
      </c>
      <c r="B347" s="666">
        <v>377</v>
      </c>
      <c r="C347" s="672">
        <v>21</v>
      </c>
      <c r="D347" s="667">
        <f t="shared" si="7"/>
        <v>0.056</v>
      </c>
    </row>
    <row r="348" ht="17.65" customHeight="1" spans="1:4">
      <c r="A348" s="527" t="s">
        <v>834</v>
      </c>
      <c r="B348" s="666">
        <v>382</v>
      </c>
      <c r="C348" s="672">
        <v>391</v>
      </c>
      <c r="D348" s="667">
        <f t="shared" si="7"/>
        <v>1.024</v>
      </c>
    </row>
    <row r="349" s="2" customFormat="1" ht="17.65" customHeight="1" spans="1:4">
      <c r="A349" s="530" t="s">
        <v>835</v>
      </c>
      <c r="B349" s="666">
        <f>B350</f>
        <v>262</v>
      </c>
      <c r="C349" s="666">
        <f>C350</f>
        <v>375</v>
      </c>
      <c r="D349" s="667">
        <f t="shared" si="7"/>
        <v>1.431</v>
      </c>
    </row>
    <row r="350" s="2" customFormat="1" ht="17.65" customHeight="1" spans="1:4">
      <c r="A350" s="527" t="s">
        <v>366</v>
      </c>
      <c r="B350" s="666">
        <v>262</v>
      </c>
      <c r="C350" s="672">
        <v>375</v>
      </c>
      <c r="D350" s="667">
        <f t="shared" si="7"/>
        <v>1.431</v>
      </c>
    </row>
    <row r="351" ht="17.65" customHeight="1" spans="1:4">
      <c r="A351" s="530" t="s">
        <v>836</v>
      </c>
      <c r="B351" s="666">
        <f>SUM(B352:B353)</f>
        <v>2665</v>
      </c>
      <c r="C351" s="666">
        <f>SUM(C352:C353)</f>
        <v>78</v>
      </c>
      <c r="D351" s="667">
        <f t="shared" si="7"/>
        <v>0.029</v>
      </c>
    </row>
    <row r="352" ht="17.65" customHeight="1" spans="1:4">
      <c r="A352" s="527" t="s">
        <v>837</v>
      </c>
      <c r="B352" s="666">
        <v>2601</v>
      </c>
      <c r="C352" s="672">
        <v>78</v>
      </c>
      <c r="D352" s="667">
        <f t="shared" si="7"/>
        <v>0.03</v>
      </c>
    </row>
    <row r="353" s="2" customFormat="1" ht="17.65" customHeight="1" spans="1:4">
      <c r="A353" s="527" t="s">
        <v>838</v>
      </c>
      <c r="B353" s="666">
        <v>64</v>
      </c>
      <c r="C353" s="672"/>
      <c r="D353" s="667" t="str">
        <f t="shared" si="7"/>
        <v/>
      </c>
    </row>
    <row r="354" ht="17.65" customHeight="1" spans="1:4">
      <c r="A354" s="530" t="s">
        <v>839</v>
      </c>
      <c r="B354" s="666">
        <f>B355</f>
        <v>838</v>
      </c>
      <c r="C354" s="666">
        <f>C355</f>
        <v>220</v>
      </c>
      <c r="D354" s="667">
        <f t="shared" si="7"/>
        <v>0.263</v>
      </c>
    </row>
    <row r="355" ht="17.65" customHeight="1" spans="1:4">
      <c r="A355" s="527" t="s">
        <v>371</v>
      </c>
      <c r="B355" s="666">
        <v>838</v>
      </c>
      <c r="C355" s="672">
        <v>220</v>
      </c>
      <c r="D355" s="667">
        <f t="shared" si="7"/>
        <v>0.263</v>
      </c>
    </row>
    <row r="356" s="2" customFormat="1" ht="17.65" customHeight="1" spans="1:4">
      <c r="A356" s="530" t="s">
        <v>840</v>
      </c>
      <c r="B356" s="666">
        <f>B357</f>
        <v>29</v>
      </c>
      <c r="C356" s="666">
        <f>C357</f>
        <v>0</v>
      </c>
      <c r="D356" s="667" t="str">
        <f t="shared" si="7"/>
        <v/>
      </c>
    </row>
    <row r="357" ht="17.65" customHeight="1" spans="1:4">
      <c r="A357" s="527" t="s">
        <v>373</v>
      </c>
      <c r="B357" s="666">
        <v>29</v>
      </c>
      <c r="C357" s="672"/>
      <c r="D357" s="667" t="str">
        <f t="shared" si="7"/>
        <v/>
      </c>
    </row>
    <row r="358" ht="17.65" customHeight="1" spans="1:4">
      <c r="A358" s="530" t="s">
        <v>841</v>
      </c>
      <c r="B358" s="666">
        <f>SUM(B359+B380+B395+B404+B414+B418+B422+B411)</f>
        <v>93692</v>
      </c>
      <c r="C358" s="666">
        <f>SUM(C359+C380+C395+C404+C414+C418+C422)</f>
        <v>74288</v>
      </c>
      <c r="D358" s="667">
        <f t="shared" si="7"/>
        <v>0.793</v>
      </c>
    </row>
    <row r="359" s="2" customFormat="1" ht="17.65" customHeight="1" spans="1:4">
      <c r="A359" s="530" t="s">
        <v>842</v>
      </c>
      <c r="B359" s="666">
        <f>SUM(B360:B379)</f>
        <v>11670</v>
      </c>
      <c r="C359" s="666">
        <f>SUM(C360:C379)</f>
        <v>15925</v>
      </c>
      <c r="D359" s="667">
        <f t="shared" si="7"/>
        <v>1.365</v>
      </c>
    </row>
    <row r="360" ht="17.65" customHeight="1" spans="1:4">
      <c r="A360" s="527" t="s">
        <v>99</v>
      </c>
      <c r="B360" s="666">
        <v>1772</v>
      </c>
      <c r="C360" s="672">
        <v>1642</v>
      </c>
      <c r="D360" s="667">
        <f t="shared" si="7"/>
        <v>0.927</v>
      </c>
    </row>
    <row r="361" ht="17.65" customHeight="1" spans="1:4">
      <c r="A361" s="527" t="s">
        <v>100</v>
      </c>
      <c r="B361" s="666">
        <v>180</v>
      </c>
      <c r="C361" s="672">
        <v>22</v>
      </c>
      <c r="D361" s="667">
        <f t="shared" si="7"/>
        <v>0.122</v>
      </c>
    </row>
    <row r="362" ht="17.65" customHeight="1" spans="1:4">
      <c r="A362" s="527" t="s">
        <v>109</v>
      </c>
      <c r="B362" s="666">
        <v>2162</v>
      </c>
      <c r="C362" s="672">
        <v>2198</v>
      </c>
      <c r="D362" s="667">
        <f t="shared" si="7"/>
        <v>1.017</v>
      </c>
    </row>
    <row r="363" ht="17.65" customHeight="1" spans="1:4">
      <c r="A363" s="527" t="s">
        <v>843</v>
      </c>
      <c r="B363" s="666">
        <v>395</v>
      </c>
      <c r="C363" s="672"/>
      <c r="D363" s="667" t="str">
        <f t="shared" si="7"/>
        <v/>
      </c>
    </row>
    <row r="364" ht="17.65" customHeight="1" spans="1:4">
      <c r="A364" s="527" t="s">
        <v>844</v>
      </c>
      <c r="B364" s="666">
        <v>5</v>
      </c>
      <c r="C364" s="672"/>
      <c r="D364" s="667" t="str">
        <f t="shared" si="7"/>
        <v/>
      </c>
    </row>
    <row r="365" ht="17.65" customHeight="1" spans="1:4">
      <c r="A365" s="527" t="s">
        <v>845</v>
      </c>
      <c r="B365" s="666">
        <v>336</v>
      </c>
      <c r="C365" s="672">
        <v>241</v>
      </c>
      <c r="D365" s="667">
        <f t="shared" si="7"/>
        <v>0.717</v>
      </c>
    </row>
    <row r="366" ht="17.65" customHeight="1" spans="1:4">
      <c r="A366" s="527" t="s">
        <v>846</v>
      </c>
      <c r="B366" s="666"/>
      <c r="C366" s="672">
        <v>3288</v>
      </c>
      <c r="D366" s="667" t="str">
        <f t="shared" si="7"/>
        <v/>
      </c>
    </row>
    <row r="367" s="2" customFormat="1" ht="17.65" customHeight="1" spans="1:4">
      <c r="A367" s="527" t="s">
        <v>847</v>
      </c>
      <c r="B367" s="666">
        <v>20</v>
      </c>
      <c r="C367" s="672"/>
      <c r="D367" s="667" t="str">
        <f t="shared" si="7"/>
        <v/>
      </c>
    </row>
    <row r="368" ht="17.65" customHeight="1" spans="1:4">
      <c r="A368" s="527" t="s">
        <v>848</v>
      </c>
      <c r="B368" s="666">
        <v>110</v>
      </c>
      <c r="C368" s="672">
        <v>45</v>
      </c>
      <c r="D368" s="667">
        <f t="shared" si="7"/>
        <v>0.409</v>
      </c>
    </row>
    <row r="369" s="2" customFormat="1" ht="17.65" customHeight="1" spans="1:4">
      <c r="A369" s="527" t="s">
        <v>849</v>
      </c>
      <c r="B369" s="666">
        <v>155</v>
      </c>
      <c r="C369" s="672"/>
      <c r="D369" s="667" t="str">
        <f t="shared" si="7"/>
        <v/>
      </c>
    </row>
    <row r="370" ht="17.65" customHeight="1" spans="1:4">
      <c r="A370" s="527" t="s">
        <v>850</v>
      </c>
      <c r="B370" s="666">
        <v>309</v>
      </c>
      <c r="C370" s="672"/>
      <c r="D370" s="667" t="str">
        <f t="shared" si="7"/>
        <v/>
      </c>
    </row>
    <row r="371" ht="17.65" customHeight="1" spans="1:4">
      <c r="A371" s="527" t="s">
        <v>851</v>
      </c>
      <c r="B371" s="666">
        <v>164</v>
      </c>
      <c r="C371" s="672"/>
      <c r="D371" s="667" t="str">
        <f t="shared" si="7"/>
        <v/>
      </c>
    </row>
    <row r="372" ht="17.65" customHeight="1" spans="1:4">
      <c r="A372" s="527" t="s">
        <v>852</v>
      </c>
      <c r="B372" s="666">
        <v>30</v>
      </c>
      <c r="C372" s="672"/>
      <c r="D372" s="667" t="str">
        <f t="shared" si="7"/>
        <v/>
      </c>
    </row>
    <row r="373" ht="17.65" customHeight="1" spans="1:4">
      <c r="A373" s="671" t="s">
        <v>853</v>
      </c>
      <c r="B373" s="666"/>
      <c r="C373" s="672">
        <v>347</v>
      </c>
      <c r="D373" s="667" t="str">
        <f t="shared" si="7"/>
        <v/>
      </c>
    </row>
    <row r="374" ht="17.65" customHeight="1" spans="1:4">
      <c r="A374" s="527" t="s">
        <v>854</v>
      </c>
      <c r="B374" s="666">
        <v>689</v>
      </c>
      <c r="C374" s="672"/>
      <c r="D374" s="667" t="str">
        <f t="shared" si="7"/>
        <v/>
      </c>
    </row>
    <row r="375" ht="17.65" customHeight="1" spans="1:4">
      <c r="A375" s="527" t="s">
        <v>855</v>
      </c>
      <c r="B375" s="666">
        <v>632</v>
      </c>
      <c r="C375" s="672"/>
      <c r="D375" s="667" t="str">
        <f t="shared" si="7"/>
        <v/>
      </c>
    </row>
    <row r="376" ht="17.65" customHeight="1" spans="1:4">
      <c r="A376" s="527" t="s">
        <v>856</v>
      </c>
      <c r="B376" s="666">
        <v>1794</v>
      </c>
      <c r="C376" s="672"/>
      <c r="D376" s="667" t="str">
        <f t="shared" si="7"/>
        <v/>
      </c>
    </row>
    <row r="377" ht="17.65" customHeight="1" spans="1:4">
      <c r="A377" s="527" t="s">
        <v>857</v>
      </c>
      <c r="B377" s="666">
        <v>262</v>
      </c>
      <c r="C377" s="672">
        <v>52</v>
      </c>
      <c r="D377" s="667">
        <f t="shared" si="7"/>
        <v>0.198</v>
      </c>
    </row>
    <row r="378" ht="17.65" customHeight="1" spans="1:4">
      <c r="A378" s="527" t="s">
        <v>858</v>
      </c>
      <c r="B378" s="666"/>
      <c r="C378" s="672">
        <v>8090</v>
      </c>
      <c r="D378" s="667"/>
    </row>
    <row r="379" s="2" customFormat="1" ht="17.65" customHeight="1" spans="1:4">
      <c r="A379" s="527" t="s">
        <v>859</v>
      </c>
      <c r="B379" s="666">
        <v>2655</v>
      </c>
      <c r="C379" s="672"/>
      <c r="D379" s="667" t="str">
        <f t="shared" ref="D379:D411" si="8">IF(AND(B379&lt;&gt;0,C379&lt;&gt;0),C379/B379,"")</f>
        <v/>
      </c>
    </row>
    <row r="380" ht="17.65" customHeight="1" spans="1:4">
      <c r="A380" s="530" t="s">
        <v>860</v>
      </c>
      <c r="B380" s="666">
        <f>SUM(B381:B394)</f>
        <v>5819</v>
      </c>
      <c r="C380" s="666">
        <f>SUM(C381:C394)</f>
        <v>4713</v>
      </c>
      <c r="D380" s="667">
        <f t="shared" si="8"/>
        <v>0.81</v>
      </c>
    </row>
    <row r="381" ht="17.65" customHeight="1" spans="1:4">
      <c r="A381" s="527" t="s">
        <v>99</v>
      </c>
      <c r="B381" s="666">
        <v>904</v>
      </c>
      <c r="C381" s="672">
        <v>846</v>
      </c>
      <c r="D381" s="667">
        <f t="shared" si="8"/>
        <v>0.936</v>
      </c>
    </row>
    <row r="382" ht="17.65" customHeight="1" spans="1:4">
      <c r="A382" s="527" t="s">
        <v>100</v>
      </c>
      <c r="B382" s="666">
        <v>24</v>
      </c>
      <c r="C382" s="672">
        <v>15</v>
      </c>
      <c r="D382" s="667">
        <f t="shared" si="8"/>
        <v>0.625</v>
      </c>
    </row>
    <row r="383" ht="17.65" customHeight="1" spans="1:4">
      <c r="A383" s="527" t="s">
        <v>861</v>
      </c>
      <c r="B383" s="666">
        <v>840</v>
      </c>
      <c r="C383" s="672">
        <v>886</v>
      </c>
      <c r="D383" s="667">
        <f t="shared" si="8"/>
        <v>1.055</v>
      </c>
    </row>
    <row r="384" s="2" customFormat="1" ht="17.65" customHeight="1" spans="1:4">
      <c r="A384" s="527" t="s">
        <v>862</v>
      </c>
      <c r="B384" s="666">
        <v>474</v>
      </c>
      <c r="C384" s="672"/>
      <c r="D384" s="667" t="str">
        <f t="shared" si="8"/>
        <v/>
      </c>
    </row>
    <row r="385" s="2" customFormat="1" ht="17.65" customHeight="1" spans="1:4">
      <c r="A385" s="527" t="s">
        <v>863</v>
      </c>
      <c r="B385" s="666">
        <v>16</v>
      </c>
      <c r="C385" s="672"/>
      <c r="D385" s="667" t="str">
        <f t="shared" si="8"/>
        <v/>
      </c>
    </row>
    <row r="386" ht="17.65" customHeight="1" spans="1:4">
      <c r="A386" s="527" t="s">
        <v>864</v>
      </c>
      <c r="B386" s="666">
        <v>406</v>
      </c>
      <c r="C386" s="672">
        <v>850</v>
      </c>
      <c r="D386" s="667">
        <f t="shared" si="8"/>
        <v>2.094</v>
      </c>
    </row>
    <row r="387" ht="17.65" customHeight="1" spans="1:4">
      <c r="A387" s="527" t="s">
        <v>865</v>
      </c>
      <c r="B387" s="666">
        <v>2051</v>
      </c>
      <c r="C387" s="672">
        <v>1986</v>
      </c>
      <c r="D387" s="667">
        <f t="shared" si="8"/>
        <v>0.968</v>
      </c>
    </row>
    <row r="388" ht="17.65" customHeight="1" spans="1:4">
      <c r="A388" s="527" t="s">
        <v>866</v>
      </c>
      <c r="B388" s="666">
        <v>1</v>
      </c>
      <c r="C388" s="672"/>
      <c r="D388" s="667" t="str">
        <f t="shared" si="8"/>
        <v/>
      </c>
    </row>
    <row r="389" ht="17.65" customHeight="1" spans="1:4">
      <c r="A389" s="671" t="s">
        <v>867</v>
      </c>
      <c r="B389" s="666">
        <v>68</v>
      </c>
      <c r="C389" s="672">
        <v>110</v>
      </c>
      <c r="D389" s="667">
        <f t="shared" si="8"/>
        <v>1.618</v>
      </c>
    </row>
    <row r="390" ht="17.65" customHeight="1" spans="1:4">
      <c r="A390" s="527" t="s">
        <v>868</v>
      </c>
      <c r="B390" s="666">
        <v>442</v>
      </c>
      <c r="C390" s="672"/>
      <c r="D390" s="667" t="str">
        <f t="shared" si="8"/>
        <v/>
      </c>
    </row>
    <row r="391" s="2" customFormat="1" ht="17.65" customHeight="1" spans="1:4">
      <c r="A391" s="527" t="s">
        <v>869</v>
      </c>
      <c r="B391" s="666">
        <v>1</v>
      </c>
      <c r="C391" s="672">
        <v>20</v>
      </c>
      <c r="D391" s="667">
        <f t="shared" si="8"/>
        <v>20</v>
      </c>
    </row>
    <row r="392" ht="17.65" customHeight="1" spans="1:4">
      <c r="A392" s="527" t="s">
        <v>870</v>
      </c>
      <c r="B392" s="666">
        <v>41</v>
      </c>
      <c r="C392" s="672"/>
      <c r="D392" s="667" t="str">
        <f t="shared" si="8"/>
        <v/>
      </c>
    </row>
    <row r="393" ht="17.65" customHeight="1" spans="1:4">
      <c r="A393" s="527" t="s">
        <v>848</v>
      </c>
      <c r="B393" s="666">
        <v>1</v>
      </c>
      <c r="C393" s="672"/>
      <c r="D393" s="667" t="str">
        <f t="shared" si="8"/>
        <v/>
      </c>
    </row>
    <row r="394" ht="17.65" customHeight="1" spans="1:4">
      <c r="A394" s="527" t="s">
        <v>871</v>
      </c>
      <c r="B394" s="666">
        <v>550</v>
      </c>
      <c r="C394" s="672"/>
      <c r="D394" s="667" t="str">
        <f t="shared" si="8"/>
        <v/>
      </c>
    </row>
    <row r="395" ht="17.65" customHeight="1" spans="1:4">
      <c r="A395" s="530" t="s">
        <v>872</v>
      </c>
      <c r="B395" s="666">
        <f>SUM(B396:B403)</f>
        <v>15451</v>
      </c>
      <c r="C395" s="666">
        <f>SUM(C396:C403)</f>
        <v>11572</v>
      </c>
      <c r="D395" s="667">
        <f t="shared" si="8"/>
        <v>0.749</v>
      </c>
    </row>
    <row r="396" ht="17.65" customHeight="1" spans="1:4">
      <c r="A396" s="527" t="s">
        <v>99</v>
      </c>
      <c r="B396" s="666">
        <v>922</v>
      </c>
      <c r="C396" s="672">
        <v>844</v>
      </c>
      <c r="D396" s="667">
        <f t="shared" si="8"/>
        <v>0.915</v>
      </c>
    </row>
    <row r="397" ht="17.65" customHeight="1" spans="1:4">
      <c r="A397" s="527" t="s">
        <v>100</v>
      </c>
      <c r="B397" s="666">
        <v>252</v>
      </c>
      <c r="C397" s="672">
        <v>2</v>
      </c>
      <c r="D397" s="667">
        <f t="shared" si="8"/>
        <v>0.008</v>
      </c>
    </row>
    <row r="398" ht="17.65" customHeight="1" spans="1:4">
      <c r="A398" s="527" t="s">
        <v>873</v>
      </c>
      <c r="B398" s="666">
        <v>706</v>
      </c>
      <c r="C398" s="672">
        <v>746</v>
      </c>
      <c r="D398" s="667">
        <f t="shared" si="8"/>
        <v>1.057</v>
      </c>
    </row>
    <row r="399" s="2" customFormat="1" ht="17.65" customHeight="1" spans="1:4">
      <c r="A399" s="527" t="s">
        <v>874</v>
      </c>
      <c r="B399" s="666">
        <v>12165</v>
      </c>
      <c r="C399" s="672">
        <v>9480</v>
      </c>
      <c r="D399" s="667">
        <f t="shared" si="8"/>
        <v>0.779</v>
      </c>
    </row>
    <row r="400" s="2" customFormat="1" ht="17.65" customHeight="1" spans="1:4">
      <c r="A400" s="527" t="s">
        <v>875</v>
      </c>
      <c r="B400" s="666">
        <v>23</v>
      </c>
      <c r="C400" s="672">
        <v>500</v>
      </c>
      <c r="D400" s="667">
        <f t="shared" si="8"/>
        <v>21.739</v>
      </c>
    </row>
    <row r="401" ht="17.65" customHeight="1" spans="1:4">
      <c r="A401" s="527" t="s">
        <v>876</v>
      </c>
      <c r="B401" s="666">
        <v>48</v>
      </c>
      <c r="C401" s="672"/>
      <c r="D401" s="667" t="str">
        <f t="shared" si="8"/>
        <v/>
      </c>
    </row>
    <row r="402" ht="17.65" customHeight="1" spans="1:4">
      <c r="A402" s="527" t="s">
        <v>877</v>
      </c>
      <c r="B402" s="666">
        <v>234</v>
      </c>
      <c r="C402" s="672"/>
      <c r="D402" s="667" t="str">
        <f t="shared" si="8"/>
        <v/>
      </c>
    </row>
    <row r="403" ht="17.65" customHeight="1" spans="1:4">
      <c r="A403" s="527" t="s">
        <v>878</v>
      </c>
      <c r="B403" s="666">
        <v>1101</v>
      </c>
      <c r="C403" s="672"/>
      <c r="D403" s="667" t="str">
        <f t="shared" si="8"/>
        <v/>
      </c>
    </row>
    <row r="404" ht="17.65" customHeight="1" spans="1:4">
      <c r="A404" s="530" t="s">
        <v>879</v>
      </c>
      <c r="B404" s="666">
        <f>SUM(B405:B410)</f>
        <v>52739</v>
      </c>
      <c r="C404" s="666">
        <f>SUM(C405:C410)</f>
        <v>37192</v>
      </c>
      <c r="D404" s="667">
        <f t="shared" si="8"/>
        <v>0.705</v>
      </c>
    </row>
    <row r="405" ht="17.65" customHeight="1" spans="1:4">
      <c r="A405" s="527" t="s">
        <v>99</v>
      </c>
      <c r="B405" s="666">
        <v>480</v>
      </c>
      <c r="C405" s="672">
        <v>442</v>
      </c>
      <c r="D405" s="667">
        <f t="shared" si="8"/>
        <v>0.921</v>
      </c>
    </row>
    <row r="406" ht="17.65" customHeight="1" spans="1:4">
      <c r="A406" s="527" t="s">
        <v>100</v>
      </c>
      <c r="B406" s="666">
        <v>83</v>
      </c>
      <c r="C406" s="672">
        <v>40</v>
      </c>
      <c r="D406" s="667">
        <f t="shared" si="8"/>
        <v>0.482</v>
      </c>
    </row>
    <row r="407" ht="17.65" customHeight="1" spans="1:4">
      <c r="A407" s="527" t="s">
        <v>880</v>
      </c>
      <c r="B407" s="666">
        <v>46933</v>
      </c>
      <c r="C407" s="672">
        <v>30810</v>
      </c>
      <c r="D407" s="667">
        <f t="shared" si="8"/>
        <v>0.656</v>
      </c>
    </row>
    <row r="408" ht="17.65" customHeight="1" spans="1:4">
      <c r="A408" s="527" t="s">
        <v>881</v>
      </c>
      <c r="B408" s="666">
        <v>1979</v>
      </c>
      <c r="C408" s="672">
        <v>3500</v>
      </c>
      <c r="D408" s="667">
        <f t="shared" si="8"/>
        <v>1.769</v>
      </c>
    </row>
    <row r="409" ht="17.65" customHeight="1" spans="1:4">
      <c r="A409" s="527" t="s">
        <v>882</v>
      </c>
      <c r="B409" s="666"/>
      <c r="C409" s="672">
        <v>2100</v>
      </c>
      <c r="D409" s="667" t="str">
        <f t="shared" si="8"/>
        <v/>
      </c>
    </row>
    <row r="410" ht="17.65" customHeight="1" spans="1:4">
      <c r="A410" s="527" t="s">
        <v>883</v>
      </c>
      <c r="B410" s="666">
        <v>3264</v>
      </c>
      <c r="C410" s="672">
        <v>300</v>
      </c>
      <c r="D410" s="667">
        <f t="shared" si="8"/>
        <v>0.092</v>
      </c>
    </row>
    <row r="411" ht="17.65" customHeight="1" spans="1:4">
      <c r="A411" s="530" t="s">
        <v>884</v>
      </c>
      <c r="B411" s="666">
        <f>SUM(B412:B413)</f>
        <v>4731</v>
      </c>
      <c r="C411" s="672"/>
      <c r="D411" s="667" t="str">
        <f t="shared" si="8"/>
        <v/>
      </c>
    </row>
    <row r="412" ht="17.65" customHeight="1" spans="1:4">
      <c r="A412" s="375" t="s">
        <v>885</v>
      </c>
      <c r="B412" s="666">
        <v>4725</v>
      </c>
      <c r="C412" s="672"/>
      <c r="D412" s="667"/>
    </row>
    <row r="413" ht="17.65" customHeight="1" spans="1:4">
      <c r="A413" s="527" t="s">
        <v>886</v>
      </c>
      <c r="B413" s="666">
        <v>6</v>
      </c>
      <c r="C413" s="672"/>
      <c r="D413" s="667" t="str">
        <f t="shared" ref="D413:D476" si="9">IF(AND(B413&lt;&gt;0,C413&lt;&gt;0),C413/B413,"")</f>
        <v/>
      </c>
    </row>
    <row r="414" s="2" customFormat="1" ht="17.65" customHeight="1" spans="1:4">
      <c r="A414" s="530" t="s">
        <v>887</v>
      </c>
      <c r="B414" s="666">
        <f>SUM(B415:B417)</f>
        <v>1865</v>
      </c>
      <c r="C414" s="666">
        <f>SUM(C415:C417)</f>
        <v>2838</v>
      </c>
      <c r="D414" s="667">
        <f t="shared" si="9"/>
        <v>1.522</v>
      </c>
    </row>
    <row r="415" ht="17.65" customHeight="1" spans="1:4">
      <c r="A415" s="527" t="s">
        <v>888</v>
      </c>
      <c r="B415" s="666">
        <v>297</v>
      </c>
      <c r="C415" s="672"/>
      <c r="D415" s="667" t="str">
        <f t="shared" si="9"/>
        <v/>
      </c>
    </row>
    <row r="416" ht="17.65" customHeight="1" spans="1:4">
      <c r="A416" s="527" t="s">
        <v>889</v>
      </c>
      <c r="B416" s="666">
        <v>1133</v>
      </c>
      <c r="C416" s="672">
        <v>1759</v>
      </c>
      <c r="D416" s="667">
        <f t="shared" si="9"/>
        <v>1.553</v>
      </c>
    </row>
    <row r="417" ht="17.65" customHeight="1" spans="1:4">
      <c r="A417" s="527" t="s">
        <v>890</v>
      </c>
      <c r="B417" s="666">
        <v>435</v>
      </c>
      <c r="C417" s="672">
        <v>1079</v>
      </c>
      <c r="D417" s="667">
        <f t="shared" si="9"/>
        <v>2.48</v>
      </c>
    </row>
    <row r="418" s="2" customFormat="1" ht="17.65" customHeight="1" spans="1:4">
      <c r="A418" s="530" t="s">
        <v>891</v>
      </c>
      <c r="B418" s="666">
        <f>SUM(B419:B421)</f>
        <v>1408</v>
      </c>
      <c r="C418" s="666">
        <f>SUM(C419:C421)</f>
        <v>2045</v>
      </c>
      <c r="D418" s="667">
        <f t="shared" si="9"/>
        <v>1.452</v>
      </c>
    </row>
    <row r="419" ht="17.65" customHeight="1" spans="1:4">
      <c r="A419" s="527" t="s">
        <v>892</v>
      </c>
      <c r="B419" s="666">
        <v>283</v>
      </c>
      <c r="C419" s="672"/>
      <c r="D419" s="667" t="str">
        <f t="shared" si="9"/>
        <v/>
      </c>
    </row>
    <row r="420" ht="17.65" customHeight="1" spans="1:4">
      <c r="A420" s="527" t="s">
        <v>893</v>
      </c>
      <c r="B420" s="666">
        <v>454</v>
      </c>
      <c r="C420" s="672">
        <v>1377</v>
      </c>
      <c r="D420" s="667">
        <f t="shared" si="9"/>
        <v>3.033</v>
      </c>
    </row>
    <row r="421" ht="17.65" customHeight="1" spans="1:4">
      <c r="A421" s="527" t="s">
        <v>894</v>
      </c>
      <c r="B421" s="666">
        <v>671</v>
      </c>
      <c r="C421" s="672">
        <v>668</v>
      </c>
      <c r="D421" s="667">
        <f t="shared" si="9"/>
        <v>0.996</v>
      </c>
    </row>
    <row r="422" ht="17.65" customHeight="1" spans="1:4">
      <c r="A422" s="530" t="s">
        <v>895</v>
      </c>
      <c r="B422" s="666">
        <f>SUM(B423:B423)</f>
        <v>9</v>
      </c>
      <c r="C422" s="666">
        <f>SUM(C423:C423)</f>
        <v>3</v>
      </c>
      <c r="D422" s="667">
        <f t="shared" si="9"/>
        <v>0.333</v>
      </c>
    </row>
    <row r="423" s="2" customFormat="1" ht="17.65" customHeight="1" spans="1:4">
      <c r="A423" s="527" t="s">
        <v>431</v>
      </c>
      <c r="B423" s="666">
        <v>9</v>
      </c>
      <c r="C423" s="672">
        <v>3</v>
      </c>
      <c r="D423" s="667">
        <f t="shared" si="9"/>
        <v>0.333</v>
      </c>
    </row>
    <row r="424" ht="17.65" customHeight="1" spans="1:4">
      <c r="A424" s="530" t="s">
        <v>896</v>
      </c>
      <c r="B424" s="666">
        <f>SUM(B425+B431+B435)</f>
        <v>9113</v>
      </c>
      <c r="C424" s="666">
        <f>SUM(C425+C431+C435)</f>
        <v>13004</v>
      </c>
      <c r="D424" s="667">
        <f t="shared" si="9"/>
        <v>1.427</v>
      </c>
    </row>
    <row r="425" ht="17.65" customHeight="1" spans="1:4">
      <c r="A425" s="530" t="s">
        <v>897</v>
      </c>
      <c r="B425" s="666">
        <f>SUM(B426:B430)</f>
        <v>2094</v>
      </c>
      <c r="C425" s="666">
        <f>SUM(C426:C430)</f>
        <v>9943</v>
      </c>
      <c r="D425" s="667">
        <f t="shared" si="9"/>
        <v>4.748</v>
      </c>
    </row>
    <row r="426" ht="17.65" customHeight="1" spans="1:4">
      <c r="A426" s="527" t="s">
        <v>99</v>
      </c>
      <c r="B426" s="666">
        <v>327</v>
      </c>
      <c r="C426" s="672">
        <v>277</v>
      </c>
      <c r="D426" s="667">
        <f t="shared" si="9"/>
        <v>0.847</v>
      </c>
    </row>
    <row r="427" ht="17.65" customHeight="1" spans="1:4">
      <c r="A427" s="527" t="s">
        <v>100</v>
      </c>
      <c r="B427" s="666">
        <v>44</v>
      </c>
      <c r="C427" s="672">
        <v>15</v>
      </c>
      <c r="D427" s="667">
        <f t="shared" si="9"/>
        <v>0.341</v>
      </c>
    </row>
    <row r="428" ht="17.65" customHeight="1" spans="1:4">
      <c r="A428" s="527" t="s">
        <v>898</v>
      </c>
      <c r="B428" s="666">
        <v>1507</v>
      </c>
      <c r="C428" s="672">
        <v>1656</v>
      </c>
      <c r="D428" s="667">
        <f t="shared" si="9"/>
        <v>1.099</v>
      </c>
    </row>
    <row r="429" ht="17.65" customHeight="1" spans="1:4">
      <c r="A429" s="527" t="s">
        <v>899</v>
      </c>
      <c r="B429" s="666">
        <v>200</v>
      </c>
      <c r="C429" s="672">
        <v>7995</v>
      </c>
      <c r="D429" s="667">
        <f t="shared" si="9"/>
        <v>39.975</v>
      </c>
    </row>
    <row r="430" s="2" customFormat="1" ht="17.65" customHeight="1" spans="1:4">
      <c r="A430" s="527" t="s">
        <v>900</v>
      </c>
      <c r="B430" s="666">
        <v>16</v>
      </c>
      <c r="C430" s="672"/>
      <c r="D430" s="667" t="str">
        <f t="shared" si="9"/>
        <v/>
      </c>
    </row>
    <row r="431" ht="17.65" customHeight="1" spans="1:4">
      <c r="A431" s="530" t="s">
        <v>901</v>
      </c>
      <c r="B431" s="666">
        <f>SUM(B432:B434)</f>
        <v>707</v>
      </c>
      <c r="C431" s="666">
        <f>SUM(C432:C434)</f>
        <v>600</v>
      </c>
      <c r="D431" s="667">
        <f t="shared" si="9"/>
        <v>0.849</v>
      </c>
    </row>
    <row r="432" s="2" customFormat="1" ht="17.65" customHeight="1" spans="1:4">
      <c r="A432" s="527" t="s">
        <v>902</v>
      </c>
      <c r="B432" s="666">
        <v>51</v>
      </c>
      <c r="C432" s="672"/>
      <c r="D432" s="667" t="str">
        <f t="shared" si="9"/>
        <v/>
      </c>
    </row>
    <row r="433" ht="17.65" customHeight="1" spans="1:4">
      <c r="A433" s="527" t="s">
        <v>903</v>
      </c>
      <c r="B433" s="666">
        <v>539</v>
      </c>
      <c r="C433" s="673">
        <v>600</v>
      </c>
      <c r="D433" s="667">
        <f t="shared" si="9"/>
        <v>1.113</v>
      </c>
    </row>
    <row r="434" s="2" customFormat="1" ht="17.65" customHeight="1" spans="1:4">
      <c r="A434" s="527" t="s">
        <v>904</v>
      </c>
      <c r="B434" s="666">
        <v>117</v>
      </c>
      <c r="C434" s="672"/>
      <c r="D434" s="667" t="str">
        <f t="shared" si="9"/>
        <v/>
      </c>
    </row>
    <row r="435" s="2" customFormat="1" ht="17.65" customHeight="1" spans="1:4">
      <c r="A435" s="530" t="s">
        <v>905</v>
      </c>
      <c r="B435" s="666">
        <f>SUM(B436:B437)</f>
        <v>6312</v>
      </c>
      <c r="C435" s="666">
        <f>SUM(C436:C437)</f>
        <v>2461</v>
      </c>
      <c r="D435" s="667">
        <f t="shared" si="9"/>
        <v>0.39</v>
      </c>
    </row>
    <row r="436" ht="17.65" customHeight="1" spans="1:4">
      <c r="A436" s="527" t="s">
        <v>906</v>
      </c>
      <c r="B436" s="666">
        <v>410</v>
      </c>
      <c r="C436" s="672"/>
      <c r="D436" s="667" t="str">
        <f t="shared" si="9"/>
        <v/>
      </c>
    </row>
    <row r="437" ht="17.65" customHeight="1" spans="1:4">
      <c r="A437" s="527" t="s">
        <v>907</v>
      </c>
      <c r="B437" s="666">
        <v>5902</v>
      </c>
      <c r="C437" s="672">
        <v>2461</v>
      </c>
      <c r="D437" s="667">
        <f t="shared" si="9"/>
        <v>0.417</v>
      </c>
    </row>
    <row r="438" ht="17.65" customHeight="1" spans="1:4">
      <c r="A438" s="530" t="s">
        <v>908</v>
      </c>
      <c r="B438" s="666">
        <f>SUM(B442+B439)</f>
        <v>272</v>
      </c>
      <c r="C438" s="666">
        <f>SUM(C442+C439)</f>
        <v>761</v>
      </c>
      <c r="D438" s="667">
        <f t="shared" si="9"/>
        <v>2.798</v>
      </c>
    </row>
    <row r="439" ht="17.65" customHeight="1" spans="1:4">
      <c r="A439" s="530" t="s">
        <v>909</v>
      </c>
      <c r="B439" s="666">
        <f>SUM(B440:B441)</f>
        <v>257</v>
      </c>
      <c r="C439" s="666">
        <f>SUM(C440:C441)</f>
        <v>500</v>
      </c>
      <c r="D439" s="667">
        <f t="shared" si="9"/>
        <v>1.946</v>
      </c>
    </row>
    <row r="440" s="2" customFormat="1" ht="17.65" customHeight="1" spans="1:4">
      <c r="A440" s="527" t="s">
        <v>910</v>
      </c>
      <c r="B440" s="666">
        <v>3</v>
      </c>
      <c r="C440" s="672"/>
      <c r="D440" s="667" t="str">
        <f t="shared" si="9"/>
        <v/>
      </c>
    </row>
    <row r="441" ht="17.65" customHeight="1" spans="1:4">
      <c r="A441" s="527" t="s">
        <v>911</v>
      </c>
      <c r="B441" s="666">
        <v>254</v>
      </c>
      <c r="C441" s="672">
        <v>500</v>
      </c>
      <c r="D441" s="667">
        <f t="shared" si="9"/>
        <v>1.969</v>
      </c>
    </row>
    <row r="442" s="2" customFormat="1" ht="17.65" customHeight="1" spans="1:4">
      <c r="A442" s="530" t="s">
        <v>912</v>
      </c>
      <c r="B442" s="666">
        <f>SUM(B443:B443)</f>
        <v>15</v>
      </c>
      <c r="C442" s="666">
        <f>SUM(C443:C443)</f>
        <v>261</v>
      </c>
      <c r="D442" s="667">
        <f t="shared" si="9"/>
        <v>17.4</v>
      </c>
    </row>
    <row r="443" ht="17.65" customHeight="1" spans="1:4">
      <c r="A443" s="527" t="s">
        <v>913</v>
      </c>
      <c r="B443" s="666">
        <v>15</v>
      </c>
      <c r="C443" s="672">
        <v>261</v>
      </c>
      <c r="D443" s="667">
        <f t="shared" si="9"/>
        <v>17.4</v>
      </c>
    </row>
    <row r="444" ht="17.65" customHeight="1" spans="1:4">
      <c r="A444" s="530" t="s">
        <v>914</v>
      </c>
      <c r="B444" s="666">
        <f>SUM(B452+B445+B450)</f>
        <v>1636</v>
      </c>
      <c r="C444" s="666">
        <f>SUM(C452+C445)</f>
        <v>802</v>
      </c>
      <c r="D444" s="667">
        <f t="shared" si="9"/>
        <v>0.49</v>
      </c>
    </row>
    <row r="445" s="2" customFormat="1" ht="17.65" customHeight="1" spans="1:4">
      <c r="A445" s="530" t="s">
        <v>915</v>
      </c>
      <c r="B445" s="666">
        <f>SUM(B446:B449)</f>
        <v>314</v>
      </c>
      <c r="C445" s="666">
        <f>SUM(C446:C449)</f>
        <v>578</v>
      </c>
      <c r="D445" s="667">
        <f t="shared" si="9"/>
        <v>1.841</v>
      </c>
    </row>
    <row r="446" ht="17.65" customHeight="1" spans="1:4">
      <c r="A446" s="527" t="s">
        <v>99</v>
      </c>
      <c r="B446" s="666">
        <v>288</v>
      </c>
      <c r="C446" s="672">
        <v>266</v>
      </c>
      <c r="D446" s="667">
        <f t="shared" si="9"/>
        <v>0.924</v>
      </c>
    </row>
    <row r="447" s="2" customFormat="1" ht="17.65" customHeight="1" spans="1:4">
      <c r="A447" s="527" t="s">
        <v>100</v>
      </c>
      <c r="B447" s="666">
        <v>3</v>
      </c>
      <c r="C447" s="672"/>
      <c r="D447" s="667" t="str">
        <f t="shared" si="9"/>
        <v/>
      </c>
    </row>
    <row r="448" s="2" customFormat="1" ht="17.65" customHeight="1" spans="1:4">
      <c r="A448" s="527" t="s">
        <v>916</v>
      </c>
      <c r="B448" s="666">
        <v>0</v>
      </c>
      <c r="C448" s="672">
        <v>10</v>
      </c>
      <c r="D448" s="667" t="str">
        <f t="shared" si="9"/>
        <v/>
      </c>
    </row>
    <row r="449" ht="17.65" customHeight="1" spans="1:4">
      <c r="A449" s="527" t="s">
        <v>917</v>
      </c>
      <c r="B449" s="666">
        <v>23</v>
      </c>
      <c r="C449" s="672">
        <v>302</v>
      </c>
      <c r="D449" s="667">
        <f t="shared" si="9"/>
        <v>13.13</v>
      </c>
    </row>
    <row r="450" ht="17.65" customHeight="1" spans="1:4">
      <c r="A450" s="530" t="s">
        <v>918</v>
      </c>
      <c r="B450" s="666">
        <f>SUM(B451)</f>
        <v>30</v>
      </c>
      <c r="C450" s="672"/>
      <c r="D450" s="667" t="str">
        <f t="shared" si="9"/>
        <v/>
      </c>
    </row>
    <row r="451" ht="17.65" customHeight="1" spans="1:4">
      <c r="A451" s="527" t="s">
        <v>919</v>
      </c>
      <c r="B451" s="666">
        <v>30</v>
      </c>
      <c r="C451" s="672"/>
      <c r="D451" s="667" t="str">
        <f t="shared" si="9"/>
        <v/>
      </c>
    </row>
    <row r="452" s="2" customFormat="1" ht="17.65" customHeight="1" spans="1:4">
      <c r="A452" s="530" t="s">
        <v>920</v>
      </c>
      <c r="B452" s="666">
        <f>SUM(B453:B453)</f>
        <v>1292</v>
      </c>
      <c r="C452" s="666">
        <f>SUM(C453:C453)</f>
        <v>224</v>
      </c>
      <c r="D452" s="667">
        <f t="shared" si="9"/>
        <v>0.173</v>
      </c>
    </row>
    <row r="453" s="2" customFormat="1" ht="17.65" customHeight="1" spans="1:4">
      <c r="A453" s="527" t="s">
        <v>456</v>
      </c>
      <c r="B453" s="666">
        <v>1292</v>
      </c>
      <c r="C453" s="672">
        <v>224</v>
      </c>
      <c r="D453" s="667">
        <f t="shared" si="9"/>
        <v>0.173</v>
      </c>
    </row>
    <row r="454" s="2" customFormat="1" ht="17.65" customHeight="1" spans="1:4">
      <c r="A454" s="530" t="s">
        <v>921</v>
      </c>
      <c r="B454" s="666">
        <v>16</v>
      </c>
      <c r="C454" s="672"/>
      <c r="D454" s="667" t="str">
        <f t="shared" si="9"/>
        <v/>
      </c>
    </row>
    <row r="455" ht="17.65" customHeight="1" spans="1:4">
      <c r="A455" s="530" t="s">
        <v>922</v>
      </c>
      <c r="B455" s="666">
        <f>SUM(B456+B464)</f>
        <v>15033</v>
      </c>
      <c r="C455" s="666">
        <f>SUM(C456+C464)</f>
        <v>27290</v>
      </c>
      <c r="D455" s="667">
        <f t="shared" si="9"/>
        <v>1.815</v>
      </c>
    </row>
    <row r="456" ht="17.65" customHeight="1" spans="1:4">
      <c r="A456" s="530" t="s">
        <v>923</v>
      </c>
      <c r="B456" s="666">
        <f>SUM(B457+B458+B459+B460+B461+B462+B463)</f>
        <v>14889</v>
      </c>
      <c r="C456" s="666">
        <f>SUM(C457:C462)</f>
        <v>27142</v>
      </c>
      <c r="D456" s="667">
        <f t="shared" si="9"/>
        <v>1.823</v>
      </c>
    </row>
    <row r="457" ht="17.65" customHeight="1" spans="1:4">
      <c r="A457" s="527" t="s">
        <v>99</v>
      </c>
      <c r="B457" s="666">
        <v>1149</v>
      </c>
      <c r="C457" s="672">
        <v>1032</v>
      </c>
      <c r="D457" s="667">
        <f t="shared" si="9"/>
        <v>0.898</v>
      </c>
    </row>
    <row r="458" ht="17.65" customHeight="1" spans="1:4">
      <c r="A458" s="527" t="s">
        <v>100</v>
      </c>
      <c r="B458" s="666">
        <v>118</v>
      </c>
      <c r="C458" s="672">
        <v>20</v>
      </c>
      <c r="D458" s="667">
        <f t="shared" si="9"/>
        <v>0.169</v>
      </c>
    </row>
    <row r="459" ht="17.65" customHeight="1" spans="1:4">
      <c r="A459" s="527" t="s">
        <v>924</v>
      </c>
      <c r="B459" s="666"/>
      <c r="C459" s="672">
        <v>50</v>
      </c>
      <c r="D459" s="667" t="str">
        <f t="shared" si="9"/>
        <v/>
      </c>
    </row>
    <row r="460" ht="17.65" customHeight="1" spans="1:4">
      <c r="A460" s="527" t="s">
        <v>925</v>
      </c>
      <c r="B460" s="666">
        <v>353</v>
      </c>
      <c r="C460" s="672"/>
      <c r="D460" s="667" t="str">
        <f t="shared" si="9"/>
        <v/>
      </c>
    </row>
    <row r="461" ht="17.65" customHeight="1" spans="1:4">
      <c r="A461" s="527" t="s">
        <v>926</v>
      </c>
      <c r="B461" s="666"/>
      <c r="C461" s="672">
        <v>34</v>
      </c>
      <c r="D461" s="667" t="str">
        <f t="shared" si="9"/>
        <v/>
      </c>
    </row>
    <row r="462" ht="17.65" customHeight="1" spans="1:4">
      <c r="A462" s="527" t="s">
        <v>927</v>
      </c>
      <c r="B462" s="666">
        <v>13030</v>
      </c>
      <c r="C462" s="672">
        <v>26006</v>
      </c>
      <c r="D462" s="667">
        <f t="shared" si="9"/>
        <v>1.996</v>
      </c>
    </row>
    <row r="463" ht="17.65" customHeight="1" spans="1:4">
      <c r="A463" s="527" t="s">
        <v>928</v>
      </c>
      <c r="B463" s="666">
        <v>239</v>
      </c>
      <c r="C463" s="672"/>
      <c r="D463" s="667" t="str">
        <f t="shared" si="9"/>
        <v/>
      </c>
    </row>
    <row r="464" ht="17.65" customHeight="1" spans="1:4">
      <c r="A464" s="530" t="s">
        <v>929</v>
      </c>
      <c r="B464" s="666">
        <f>SUM(B465:B466)</f>
        <v>144</v>
      </c>
      <c r="C464" s="666">
        <f>SUM(C465:C466)</f>
        <v>148</v>
      </c>
      <c r="D464" s="667">
        <f t="shared" si="9"/>
        <v>1.028</v>
      </c>
    </row>
    <row r="465" ht="17.65" customHeight="1" spans="1:4">
      <c r="A465" s="527" t="s">
        <v>930</v>
      </c>
      <c r="B465" s="666">
        <v>144</v>
      </c>
      <c r="C465" s="672">
        <v>140</v>
      </c>
      <c r="D465" s="667">
        <f t="shared" si="9"/>
        <v>0.972</v>
      </c>
    </row>
    <row r="466" ht="17.65" customHeight="1" spans="1:4">
      <c r="A466" s="527" t="s">
        <v>931</v>
      </c>
      <c r="B466" s="666"/>
      <c r="C466" s="672">
        <v>8</v>
      </c>
      <c r="D466" s="667" t="str">
        <f t="shared" si="9"/>
        <v/>
      </c>
    </row>
    <row r="467" ht="17.65" customHeight="1" spans="1:4">
      <c r="A467" s="530" t="s">
        <v>932</v>
      </c>
      <c r="B467" s="666">
        <f>SUM(B468+B471)</f>
        <v>36821</v>
      </c>
      <c r="C467" s="666">
        <f>SUM(C468+C471)</f>
        <v>10025</v>
      </c>
      <c r="D467" s="667">
        <f t="shared" si="9"/>
        <v>0.272</v>
      </c>
    </row>
    <row r="468" ht="17.65" customHeight="1" spans="1:4">
      <c r="A468" s="530" t="s">
        <v>933</v>
      </c>
      <c r="B468" s="666">
        <f>SUM(B470+B469)</f>
        <v>31063</v>
      </c>
      <c r="C468" s="666">
        <f>SUM(C469:C470)</f>
        <v>4095</v>
      </c>
      <c r="D468" s="667">
        <f t="shared" si="9"/>
        <v>0.132</v>
      </c>
    </row>
    <row r="469" ht="17.65" customHeight="1" spans="1:4">
      <c r="A469" s="527" t="s">
        <v>934</v>
      </c>
      <c r="B469" s="666">
        <v>31047</v>
      </c>
      <c r="C469" s="673">
        <v>2840</v>
      </c>
      <c r="D469" s="667">
        <f t="shared" si="9"/>
        <v>0.091</v>
      </c>
    </row>
    <row r="470" ht="17.65" customHeight="1" spans="1:4">
      <c r="A470" s="527" t="s">
        <v>935</v>
      </c>
      <c r="B470" s="666">
        <v>16</v>
      </c>
      <c r="C470" s="672">
        <v>1255</v>
      </c>
      <c r="D470" s="667">
        <f t="shared" si="9"/>
        <v>78.438</v>
      </c>
    </row>
    <row r="471" ht="17.65" customHeight="1" spans="1:4">
      <c r="A471" s="530" t="s">
        <v>936</v>
      </c>
      <c r="B471" s="666">
        <f>SUM(B472:B472)</f>
        <v>5758</v>
      </c>
      <c r="C471" s="666">
        <f>SUM(C472:C472)</f>
        <v>5930</v>
      </c>
      <c r="D471" s="667">
        <f t="shared" si="9"/>
        <v>1.03</v>
      </c>
    </row>
    <row r="472" ht="17.65" customHeight="1" spans="1:4">
      <c r="A472" s="527" t="s">
        <v>937</v>
      </c>
      <c r="B472" s="666">
        <v>5758</v>
      </c>
      <c r="C472" s="672">
        <v>5930</v>
      </c>
      <c r="D472" s="667">
        <f t="shared" si="9"/>
        <v>1.03</v>
      </c>
    </row>
    <row r="473" ht="17.65" customHeight="1" spans="1:4">
      <c r="A473" s="530" t="s">
        <v>938</v>
      </c>
      <c r="B473" s="666">
        <f>SUM(B474)</f>
        <v>326</v>
      </c>
      <c r="C473" s="666">
        <f>SUM(C474+C478)</f>
        <v>350</v>
      </c>
      <c r="D473" s="667">
        <f t="shared" si="9"/>
        <v>1.074</v>
      </c>
    </row>
    <row r="474" ht="17.65" customHeight="1" spans="1:4">
      <c r="A474" s="530" t="s">
        <v>939</v>
      </c>
      <c r="B474" s="666">
        <f>SUM(B475:B476)</f>
        <v>326</v>
      </c>
      <c r="C474" s="666">
        <f>SUM(C475:C476)</f>
        <v>250</v>
      </c>
      <c r="D474" s="667">
        <f t="shared" si="9"/>
        <v>0.767</v>
      </c>
    </row>
    <row r="475" s="2" customFormat="1" ht="17.65" customHeight="1" spans="1:4">
      <c r="A475" s="527" t="s">
        <v>100</v>
      </c>
      <c r="B475" s="666">
        <v>36</v>
      </c>
      <c r="C475" s="672"/>
      <c r="D475" s="667" t="str">
        <f t="shared" si="9"/>
        <v/>
      </c>
    </row>
    <row r="476" ht="17.65" customHeight="1" spans="1:4">
      <c r="A476" s="527" t="s">
        <v>940</v>
      </c>
      <c r="B476" s="666">
        <v>290</v>
      </c>
      <c r="C476" s="672">
        <v>250</v>
      </c>
      <c r="D476" s="667">
        <f t="shared" si="9"/>
        <v>0.862</v>
      </c>
    </row>
    <row r="477" ht="17.65" customHeight="1" spans="1:4">
      <c r="A477" s="527" t="s">
        <v>941</v>
      </c>
      <c r="B477" s="666"/>
      <c r="C477" s="672"/>
      <c r="D477" s="667" t="str">
        <f t="shared" ref="D477:D532" si="10">IF(AND(B477&lt;&gt;0,C477&lt;&gt;0),C477/B477,"")</f>
        <v/>
      </c>
    </row>
    <row r="478" ht="17.65" customHeight="1" spans="1:4">
      <c r="A478" s="676" t="s">
        <v>942</v>
      </c>
      <c r="B478" s="666"/>
      <c r="C478" s="672">
        <f>SUM(C479)</f>
        <v>100</v>
      </c>
      <c r="D478" s="667" t="str">
        <f t="shared" si="10"/>
        <v/>
      </c>
    </row>
    <row r="479" ht="17.65" customHeight="1" spans="1:4">
      <c r="A479" s="671" t="s">
        <v>943</v>
      </c>
      <c r="B479" s="666"/>
      <c r="C479" s="672">
        <v>100</v>
      </c>
      <c r="D479" s="667" t="str">
        <f t="shared" si="10"/>
        <v/>
      </c>
    </row>
    <row r="480" ht="17.65" customHeight="1" spans="1:4">
      <c r="A480" s="530" t="s">
        <v>944</v>
      </c>
      <c r="B480" s="677">
        <f>SUM(B481+B487+B490+B492+B495+B499+B502)</f>
        <v>5188</v>
      </c>
      <c r="C480" s="677">
        <f>SUM(C481+C487+C490+C492+C495+C499+C502)</f>
        <v>5116</v>
      </c>
      <c r="D480" s="667">
        <f t="shared" si="10"/>
        <v>0.986</v>
      </c>
    </row>
    <row r="481" ht="17.65" customHeight="1" spans="1:4">
      <c r="A481" s="530" t="s">
        <v>945</v>
      </c>
      <c r="B481" s="666">
        <f>SUM(B482:B486)</f>
        <v>494</v>
      </c>
      <c r="C481" s="666">
        <f>SUM(C482:C485)</f>
        <v>257</v>
      </c>
      <c r="D481" s="667">
        <f t="shared" si="10"/>
        <v>0.52</v>
      </c>
    </row>
    <row r="482" ht="17.65" customHeight="1" spans="1:4">
      <c r="A482" s="527" t="s">
        <v>99</v>
      </c>
      <c r="B482" s="666">
        <v>444</v>
      </c>
      <c r="C482" s="672">
        <v>240</v>
      </c>
      <c r="D482" s="667">
        <f t="shared" si="10"/>
        <v>0.541</v>
      </c>
    </row>
    <row r="483" ht="17.65" customHeight="1" spans="1:4">
      <c r="A483" s="527" t="s">
        <v>100</v>
      </c>
      <c r="B483" s="666">
        <v>16</v>
      </c>
      <c r="C483" s="672">
        <v>12</v>
      </c>
      <c r="D483" s="667">
        <f t="shared" si="10"/>
        <v>0.75</v>
      </c>
    </row>
    <row r="484" ht="17.65" customHeight="1" spans="1:4">
      <c r="A484" s="527" t="s">
        <v>946</v>
      </c>
      <c r="B484" s="666">
        <v>5</v>
      </c>
      <c r="C484" s="672">
        <v>5</v>
      </c>
      <c r="D484" s="667">
        <f t="shared" si="10"/>
        <v>1</v>
      </c>
    </row>
    <row r="485" ht="17.65" customHeight="1" spans="1:4">
      <c r="A485" s="527" t="s">
        <v>947</v>
      </c>
      <c r="B485" s="666">
        <v>19</v>
      </c>
      <c r="C485" s="672"/>
      <c r="D485" s="667" t="str">
        <f t="shared" si="10"/>
        <v/>
      </c>
    </row>
    <row r="486" ht="17.65" customHeight="1" spans="1:4">
      <c r="A486" s="527" t="s">
        <v>948</v>
      </c>
      <c r="B486" s="666">
        <v>10</v>
      </c>
      <c r="C486" s="672"/>
      <c r="D486" s="667" t="str">
        <f t="shared" si="10"/>
        <v/>
      </c>
    </row>
    <row r="487" ht="17.65" customHeight="1" spans="1:4">
      <c r="A487" s="530" t="s">
        <v>949</v>
      </c>
      <c r="B487" s="666">
        <f>SUM(B488:B489)</f>
        <v>444</v>
      </c>
      <c r="C487" s="666">
        <f>SUM(C488:C489)</f>
        <v>444</v>
      </c>
      <c r="D487" s="667">
        <f t="shared" si="10"/>
        <v>1</v>
      </c>
    </row>
    <row r="488" ht="17.65" customHeight="1" spans="1:4">
      <c r="A488" s="527" t="s">
        <v>99</v>
      </c>
      <c r="B488" s="666">
        <v>307</v>
      </c>
      <c r="C488" s="672"/>
      <c r="D488" s="667" t="str">
        <f t="shared" si="10"/>
        <v/>
      </c>
    </row>
    <row r="489" s="2" customFormat="1" ht="17.65" customHeight="1" spans="1:4">
      <c r="A489" s="527" t="s">
        <v>950</v>
      </c>
      <c r="B489" s="666">
        <v>137</v>
      </c>
      <c r="C489" s="672">
        <v>444</v>
      </c>
      <c r="D489" s="667">
        <f t="shared" si="10"/>
        <v>3.241</v>
      </c>
    </row>
    <row r="490" ht="17.65" customHeight="1" spans="1:4">
      <c r="A490" s="530" t="s">
        <v>951</v>
      </c>
      <c r="B490" s="666">
        <f>SUM(B491:B491)</f>
        <v>44</v>
      </c>
      <c r="C490" s="666">
        <f>SUM(C491:C491)</f>
        <v>48</v>
      </c>
      <c r="D490" s="667">
        <f t="shared" si="10"/>
        <v>1.091</v>
      </c>
    </row>
    <row r="491" ht="17.65" customHeight="1" spans="1:4">
      <c r="A491" s="527" t="s">
        <v>952</v>
      </c>
      <c r="B491" s="666">
        <v>44</v>
      </c>
      <c r="C491" s="672">
        <v>48</v>
      </c>
      <c r="D491" s="667">
        <f t="shared" si="10"/>
        <v>1.091</v>
      </c>
    </row>
    <row r="492" ht="17.65" customHeight="1" spans="1:4">
      <c r="A492" s="530" t="s">
        <v>953</v>
      </c>
      <c r="B492" s="666">
        <f>SUM(B493:B494)</f>
        <v>106</v>
      </c>
      <c r="C492" s="666">
        <f>SUM(C493:C494)</f>
        <v>95</v>
      </c>
      <c r="D492" s="667">
        <f t="shared" si="10"/>
        <v>0.896</v>
      </c>
    </row>
    <row r="493" ht="17.65" customHeight="1" spans="1:4">
      <c r="A493" s="527" t="s">
        <v>954</v>
      </c>
      <c r="B493" s="666">
        <v>11</v>
      </c>
      <c r="C493" s="672">
        <v>3</v>
      </c>
      <c r="D493" s="667">
        <f t="shared" si="10"/>
        <v>0.273</v>
      </c>
    </row>
    <row r="494" ht="17.65" customHeight="1" spans="1:4">
      <c r="A494" s="527" t="s">
        <v>955</v>
      </c>
      <c r="B494" s="666">
        <v>95</v>
      </c>
      <c r="C494" s="672">
        <v>92</v>
      </c>
      <c r="D494" s="667">
        <f t="shared" si="10"/>
        <v>0.968</v>
      </c>
    </row>
    <row r="495" ht="17.65" customHeight="1" spans="1:4">
      <c r="A495" s="530" t="s">
        <v>956</v>
      </c>
      <c r="B495" s="666">
        <f>SUM(B496:B498)</f>
        <v>3870</v>
      </c>
      <c r="C495" s="666">
        <f>SUM(C496:C498)</f>
        <v>3925</v>
      </c>
      <c r="D495" s="667">
        <f t="shared" si="10"/>
        <v>1.014</v>
      </c>
    </row>
    <row r="496" ht="17.65" customHeight="1" spans="1:4">
      <c r="A496" s="527" t="s">
        <v>957</v>
      </c>
      <c r="B496" s="666">
        <v>3772</v>
      </c>
      <c r="C496" s="672">
        <v>3520</v>
      </c>
      <c r="D496" s="667">
        <f t="shared" si="10"/>
        <v>0.933</v>
      </c>
    </row>
    <row r="497" ht="17.65" customHeight="1" spans="1:4">
      <c r="A497" s="527" t="s">
        <v>958</v>
      </c>
      <c r="B497" s="666">
        <v>35</v>
      </c>
      <c r="C497" s="672">
        <v>405</v>
      </c>
      <c r="D497" s="667">
        <f t="shared" si="10"/>
        <v>11.571</v>
      </c>
    </row>
    <row r="498" ht="17.65" customHeight="1" spans="1:4">
      <c r="A498" s="527" t="s">
        <v>959</v>
      </c>
      <c r="B498" s="666">
        <v>63</v>
      </c>
      <c r="C498" s="672"/>
      <c r="D498" s="667" t="str">
        <f t="shared" si="10"/>
        <v/>
      </c>
    </row>
    <row r="499" s="2" customFormat="1" ht="17.65" customHeight="1" spans="1:4">
      <c r="A499" s="530" t="s">
        <v>960</v>
      </c>
      <c r="B499" s="666">
        <f>SUM(B500:B501)</f>
        <v>230</v>
      </c>
      <c r="C499" s="666">
        <f>SUM(C500:C501)</f>
        <v>247</v>
      </c>
      <c r="D499" s="667">
        <f t="shared" si="10"/>
        <v>1.074</v>
      </c>
    </row>
    <row r="500" ht="17.65" customHeight="1" spans="1:4">
      <c r="A500" s="527" t="s">
        <v>961</v>
      </c>
      <c r="B500" s="666">
        <v>197</v>
      </c>
      <c r="C500" s="672">
        <v>197</v>
      </c>
      <c r="D500" s="667">
        <f t="shared" si="10"/>
        <v>1</v>
      </c>
    </row>
    <row r="501" ht="17.65" customHeight="1" spans="1:4">
      <c r="A501" s="527" t="s">
        <v>962</v>
      </c>
      <c r="B501" s="666">
        <v>33</v>
      </c>
      <c r="C501" s="672">
        <v>50</v>
      </c>
      <c r="D501" s="667">
        <f t="shared" si="10"/>
        <v>1.515</v>
      </c>
    </row>
    <row r="502" ht="17.65" customHeight="1" spans="1:4">
      <c r="A502" s="530" t="s">
        <v>963</v>
      </c>
      <c r="B502" s="666"/>
      <c r="C502" s="672">
        <v>100</v>
      </c>
      <c r="D502" s="667" t="str">
        <f t="shared" si="10"/>
        <v/>
      </c>
    </row>
    <row r="503" ht="17.65" customHeight="1" spans="1:4">
      <c r="A503" s="530" t="s">
        <v>964</v>
      </c>
      <c r="B503" s="666">
        <f t="shared" ref="B503:B506" si="11">SUM(B504:B504)</f>
        <v>1117</v>
      </c>
      <c r="C503" s="666">
        <f t="shared" ref="C503:C506" si="12">SUM(C504:C504)</f>
        <v>0</v>
      </c>
      <c r="D503" s="667" t="str">
        <f t="shared" si="10"/>
        <v/>
      </c>
    </row>
    <row r="504" ht="17.65" customHeight="1" spans="1:4">
      <c r="A504" s="530" t="s">
        <v>965</v>
      </c>
      <c r="B504" s="666">
        <f t="shared" si="11"/>
        <v>1117</v>
      </c>
      <c r="C504" s="666">
        <f t="shared" si="12"/>
        <v>0</v>
      </c>
      <c r="D504" s="667" t="str">
        <f t="shared" si="10"/>
        <v/>
      </c>
    </row>
    <row r="505" ht="17.65" customHeight="1" spans="1:4">
      <c r="A505" s="527" t="s">
        <v>966</v>
      </c>
      <c r="B505" s="666">
        <v>1117</v>
      </c>
      <c r="C505" s="672"/>
      <c r="D505" s="667" t="str">
        <f t="shared" si="10"/>
        <v/>
      </c>
    </row>
    <row r="506" ht="17.65" customHeight="1" spans="1:4">
      <c r="A506" s="530" t="s">
        <v>967</v>
      </c>
      <c r="B506" s="666">
        <f t="shared" si="11"/>
        <v>3</v>
      </c>
      <c r="C506" s="666">
        <f t="shared" si="12"/>
        <v>0</v>
      </c>
      <c r="D506" s="667" t="str">
        <f t="shared" si="10"/>
        <v/>
      </c>
    </row>
    <row r="507" s="2" customFormat="1" ht="17.65" customHeight="1" spans="1:4">
      <c r="A507" s="530" t="s">
        <v>506</v>
      </c>
      <c r="B507" s="666">
        <v>3</v>
      </c>
      <c r="C507" s="672"/>
      <c r="D507" s="667" t="str">
        <f t="shared" si="10"/>
        <v/>
      </c>
    </row>
    <row r="508" ht="17.65" customHeight="1" spans="1:4">
      <c r="A508" s="378" t="s">
        <v>499</v>
      </c>
      <c r="B508" s="678"/>
      <c r="C508" s="678">
        <v>1000</v>
      </c>
      <c r="D508" s="667" t="str">
        <f t="shared" si="10"/>
        <v/>
      </c>
    </row>
    <row r="509" ht="17.65" customHeight="1" spans="1:4">
      <c r="A509" s="378" t="s">
        <v>500</v>
      </c>
      <c r="B509" s="679">
        <v>0</v>
      </c>
      <c r="C509" s="679">
        <v>790</v>
      </c>
      <c r="D509" s="667" t="str">
        <f t="shared" si="10"/>
        <v/>
      </c>
    </row>
    <row r="510" s="2" customFormat="1" ht="17.65" customHeight="1" spans="1:4">
      <c r="A510" s="378" t="s">
        <v>501</v>
      </c>
      <c r="B510" s="668"/>
      <c r="C510" s="668">
        <v>790</v>
      </c>
      <c r="D510" s="667" t="str">
        <f t="shared" si="10"/>
        <v/>
      </c>
    </row>
    <row r="511" s="2" customFormat="1" ht="17.65" customHeight="1" spans="1:4">
      <c r="A511" s="381" t="s">
        <v>607</v>
      </c>
      <c r="B511" s="668"/>
      <c r="C511" s="668"/>
      <c r="D511" s="667" t="str">
        <f t="shared" si="10"/>
        <v/>
      </c>
    </row>
    <row r="512" s="2" customFormat="1" ht="17.65" customHeight="1" spans="1:4">
      <c r="A512" s="381" t="s">
        <v>968</v>
      </c>
      <c r="B512" s="679"/>
      <c r="C512" s="679"/>
      <c r="D512" s="667" t="str">
        <f t="shared" si="10"/>
        <v/>
      </c>
    </row>
    <row r="513" s="2" customFormat="1" ht="17.65" customHeight="1" spans="1:4">
      <c r="A513" s="594" t="s">
        <v>502</v>
      </c>
      <c r="B513" s="669"/>
      <c r="C513" s="669">
        <v>0</v>
      </c>
      <c r="D513" s="667" t="str">
        <f t="shared" si="10"/>
        <v/>
      </c>
    </row>
    <row r="514" ht="17.65" customHeight="1" spans="1:4">
      <c r="A514" s="591" t="s">
        <v>503</v>
      </c>
      <c r="B514" s="668"/>
      <c r="C514" s="668">
        <v>0</v>
      </c>
      <c r="D514" s="667" t="str">
        <f t="shared" si="10"/>
        <v/>
      </c>
    </row>
    <row r="515" ht="17.65" customHeight="1" spans="1:4">
      <c r="A515" s="591" t="s">
        <v>504</v>
      </c>
      <c r="B515" s="668"/>
      <c r="C515" s="668"/>
      <c r="D515" s="667" t="str">
        <f t="shared" si="10"/>
        <v/>
      </c>
    </row>
    <row r="516" s="2" customFormat="1" ht="17.65" customHeight="1" spans="1:4">
      <c r="A516" s="594" t="s">
        <v>505</v>
      </c>
      <c r="B516" s="668">
        <v>0</v>
      </c>
      <c r="C516" s="668">
        <v>0</v>
      </c>
      <c r="D516" s="667" t="str">
        <f t="shared" si="10"/>
        <v/>
      </c>
    </row>
    <row r="517" ht="17.65" customHeight="1" spans="1:4">
      <c r="A517" s="591" t="s">
        <v>506</v>
      </c>
      <c r="B517" s="669">
        <v>0</v>
      </c>
      <c r="C517" s="669"/>
      <c r="D517" s="667" t="str">
        <f t="shared" si="10"/>
        <v/>
      </c>
    </row>
    <row r="518" s="2" customFormat="1" ht="17.65" customHeight="1" spans="1:4">
      <c r="A518" s="680" t="s">
        <v>969</v>
      </c>
      <c r="B518" s="678">
        <f>B6+B107+B111+B139+B160+B171+B199+B281+B321+B344+B358+B424+B438+B444+B454+B455+B467+B473+B480+B503+B506</f>
        <v>333031</v>
      </c>
      <c r="C518" s="678">
        <f>SUM(C509+C508+C480+C473+C467+C455+C444+C438+C424+C358+C344+C321+C281+C199+C171+C160+C139+C111+C107+C6)</f>
        <v>303983</v>
      </c>
      <c r="D518" s="667">
        <f t="shared" si="10"/>
        <v>0.913</v>
      </c>
    </row>
    <row r="519" ht="17.65" customHeight="1" spans="1:4">
      <c r="A519" s="594" t="s">
        <v>508</v>
      </c>
      <c r="B519" s="678">
        <f t="shared" ref="B519:B521" si="13">B520</f>
        <v>5425</v>
      </c>
      <c r="C519" s="678">
        <f>C520</f>
        <v>6500</v>
      </c>
      <c r="D519" s="667">
        <f t="shared" si="10"/>
        <v>1.198</v>
      </c>
    </row>
    <row r="520" s="2" customFormat="1" ht="17.65" customHeight="1" spans="1:4">
      <c r="A520" s="57" t="s">
        <v>509</v>
      </c>
      <c r="B520" s="668">
        <f t="shared" si="13"/>
        <v>5425</v>
      </c>
      <c r="C520" s="668">
        <v>6500</v>
      </c>
      <c r="D520" s="667">
        <f t="shared" si="10"/>
        <v>1.198</v>
      </c>
    </row>
    <row r="521" ht="17.65" customHeight="1" spans="1:4">
      <c r="A521" s="57" t="s">
        <v>510</v>
      </c>
      <c r="B521" s="669">
        <f t="shared" si="13"/>
        <v>5425</v>
      </c>
      <c r="C521" s="669"/>
      <c r="D521" s="667" t="str">
        <f t="shared" si="10"/>
        <v/>
      </c>
    </row>
    <row r="522" ht="17.65" customHeight="1" spans="1:4">
      <c r="A522" s="57" t="s">
        <v>970</v>
      </c>
      <c r="B522" s="669">
        <v>5425</v>
      </c>
      <c r="C522" s="669"/>
      <c r="D522" s="667" t="str">
        <f t="shared" si="10"/>
        <v/>
      </c>
    </row>
    <row r="523" ht="17.65" customHeight="1" spans="1:4">
      <c r="A523" s="378" t="s">
        <v>512</v>
      </c>
      <c r="B523" s="668"/>
      <c r="C523" s="668"/>
      <c r="D523" s="667" t="str">
        <f t="shared" si="10"/>
        <v/>
      </c>
    </row>
    <row r="524" s="2" customFormat="1" ht="17.65" customHeight="1" spans="1:4">
      <c r="A524" s="594" t="s">
        <v>513</v>
      </c>
      <c r="B524" s="679">
        <v>1511</v>
      </c>
      <c r="C524" s="669">
        <v>0</v>
      </c>
      <c r="D524" s="667" t="str">
        <f t="shared" si="10"/>
        <v/>
      </c>
    </row>
    <row r="525" ht="17.65" customHeight="1" spans="1:4">
      <c r="A525" s="594" t="s">
        <v>514</v>
      </c>
      <c r="B525" s="669"/>
      <c r="C525" s="669"/>
      <c r="D525" s="667" t="str">
        <f t="shared" si="10"/>
        <v/>
      </c>
    </row>
    <row r="526" ht="17.65" customHeight="1" spans="1:4">
      <c r="A526" s="594" t="s">
        <v>515</v>
      </c>
      <c r="B526" s="679">
        <f t="shared" ref="B526:B530" si="14">B527</f>
        <v>5110</v>
      </c>
      <c r="C526" s="679">
        <v>0</v>
      </c>
      <c r="D526" s="667" t="str">
        <f t="shared" si="10"/>
        <v/>
      </c>
    </row>
    <row r="527" ht="17.65" customHeight="1" spans="1:4">
      <c r="A527" s="681" t="s">
        <v>516</v>
      </c>
      <c r="B527" s="672">
        <f t="shared" si="14"/>
        <v>5110</v>
      </c>
      <c r="C527" s="672">
        <v>0</v>
      </c>
      <c r="D527" s="667" t="str">
        <f t="shared" si="10"/>
        <v/>
      </c>
    </row>
    <row r="528" ht="17.65" customHeight="1" spans="1:4">
      <c r="A528" s="681" t="s">
        <v>517</v>
      </c>
      <c r="B528" s="672">
        <v>5110</v>
      </c>
      <c r="C528" s="672"/>
      <c r="D528" s="667" t="str">
        <f t="shared" si="10"/>
        <v/>
      </c>
    </row>
    <row r="529" ht="17.65" customHeight="1" spans="1:4">
      <c r="A529" s="681" t="s">
        <v>518</v>
      </c>
      <c r="B529" s="672"/>
      <c r="C529" s="672">
        <v>0</v>
      </c>
      <c r="D529" s="667" t="str">
        <f t="shared" si="10"/>
        <v/>
      </c>
    </row>
    <row r="530" ht="17.65" customHeight="1" spans="1:4">
      <c r="A530" s="682" t="s">
        <v>519</v>
      </c>
      <c r="B530" s="672">
        <f t="shared" si="14"/>
        <v>4004</v>
      </c>
      <c r="C530" s="672">
        <v>0</v>
      </c>
      <c r="D530" s="667" t="str">
        <f t="shared" si="10"/>
        <v/>
      </c>
    </row>
    <row r="531" ht="17.65" customHeight="1" spans="1:4">
      <c r="A531" s="681" t="s">
        <v>520</v>
      </c>
      <c r="B531" s="672">
        <v>4004</v>
      </c>
      <c r="C531" s="672">
        <v>0</v>
      </c>
      <c r="D531" s="667" t="str">
        <f t="shared" si="10"/>
        <v/>
      </c>
    </row>
    <row r="532" ht="17.65" customHeight="1" spans="1:4">
      <c r="A532" s="683" t="s">
        <v>521</v>
      </c>
      <c r="B532" s="684">
        <f>B518+B519+B523+B524+B525+B526+B530</f>
        <v>349081</v>
      </c>
      <c r="C532" s="684">
        <f>C518+C519+C523+C524+C525+C526+C530</f>
        <v>310483</v>
      </c>
      <c r="D532" s="667">
        <f t="shared" si="10"/>
        <v>0.889</v>
      </c>
    </row>
  </sheetData>
  <autoFilter ref="A5:D532">
    <extLst/>
  </autoFilter>
  <mergeCells count="5">
    <mergeCell ref="A2:D2"/>
    <mergeCell ref="A4:A5"/>
    <mergeCell ref="B4:B5"/>
    <mergeCell ref="C4:C5"/>
    <mergeCell ref="D4:D5"/>
  </mergeCells>
  <dataValidations count="2">
    <dataValidation type="textLength" operator="lessThanOrEqual" allowBlank="1" showInputMessage="1" showErrorMessage="1" errorTitle="提示" error="此处最多只能输入 [20] 个字符。" sqref="B4:D4">
      <formula1>20</formula1>
    </dataValidation>
    <dataValidation type="custom" allowBlank="1" showInputMessage="1" showErrorMessage="1" errorTitle="提示" error="对不起，此处只能输入数字。" sqref="C8 C9 C10 C11 C12 C14 C15 C16 C17 C18 C20 C21 B22 C22 B23 C23 B24 C24 C26 C27 C28 C29 C30 C31 C33 C34 C35 C36 C38 C39 C40 C41 C42 C44 C45 C47 C48 C50 C51 C52 C54 C55 C56 C57 C59 C60 C61 C62 C63 C65 C66 C67 C68 C70 C71 C72 C74 C75 C76 C78 C79 C80 C82 C83 C84 C85 C87 C88 C90 C91 C93 C94 C95 C96 C100 C101 C102 C103 C104 C106 C109 C110 C113 C115 C116 C117 C118 C119 C122 C123 C125 C126 C127 C129 C130 C131 C132 C133 C134 C135 C136 C138 C141 C142 C143 C149 C151 C153 C155 C156 C159 B508 C508 B509 C509 B510 C510 B511 C511 B512 C512 B513 B514 B515 B516 C516 B517 C517 B518 C518 B522 C522 B523 C523 B526 C526 B20:B21 B519:B521 B524:B525 C98:C99 C145:C146 C147:C148 C513:C515 C519:C521 C524:C525">
      <formula1>OR(B8="",ISNUMBER(B8))</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&amp;P+28 页，共 &amp;N+40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83"/>
  <sheetViews>
    <sheetView workbookViewId="0">
      <selection activeCell="A2" sqref="A2:C2"/>
    </sheetView>
  </sheetViews>
  <sheetFormatPr defaultColWidth="9" defaultRowHeight="13.5" outlineLevelCol="2"/>
  <cols>
    <col min="1" max="1" width="13.375" style="538" customWidth="1"/>
    <col min="2" max="2" width="28.5" style="538" customWidth="1"/>
    <col min="3" max="3" width="62" style="538" customWidth="1"/>
    <col min="4" max="4" width="9" style="538"/>
    <col min="5" max="5" width="3.25" style="538" customWidth="1"/>
    <col min="6" max="6" width="9" style="538" hidden="1" customWidth="1"/>
    <col min="7" max="7" width="1.5" style="538" customWidth="1"/>
    <col min="8" max="8" width="8.125" style="538" hidden="1" customWidth="1"/>
    <col min="9" max="9" width="4.125" style="538" hidden="1" customWidth="1"/>
    <col min="10" max="11" width="9" style="538" hidden="1" customWidth="1"/>
    <col min="12" max="12" width="2.375" style="538" customWidth="1"/>
    <col min="13" max="13" width="9" style="538" hidden="1" customWidth="1"/>
    <col min="14" max="14" width="9" style="538"/>
    <col min="15" max="15" width="8.5" style="538" customWidth="1"/>
    <col min="16" max="16384" width="9" style="538"/>
  </cols>
  <sheetData>
    <row r="1" s="538" customFormat="1" ht="23" customHeight="1" spans="1:3">
      <c r="A1" s="645" t="s">
        <v>973</v>
      </c>
      <c r="B1" s="646"/>
      <c r="C1" s="646"/>
    </row>
    <row r="2" s="538" customFormat="1" ht="71" customHeight="1" spans="1:3">
      <c r="A2" s="647" t="s">
        <v>974</v>
      </c>
      <c r="B2" s="647"/>
      <c r="C2" s="647"/>
    </row>
    <row r="3" s="538" customFormat="1" ht="27" customHeight="1" spans="1:3">
      <c r="A3" s="648" t="s">
        <v>2</v>
      </c>
      <c r="B3" s="648"/>
      <c r="C3" s="648"/>
    </row>
    <row r="4" s="644" customFormat="1" ht="17.65" customHeight="1" spans="1:3">
      <c r="A4" s="338" t="s">
        <v>975</v>
      </c>
      <c r="B4" s="338"/>
      <c r="C4" s="338" t="s">
        <v>758</v>
      </c>
    </row>
    <row r="5" s="644" customFormat="1" ht="17.65" customHeight="1" spans="1:3">
      <c r="A5" s="339" t="s">
        <v>976</v>
      </c>
      <c r="B5" s="340" t="s">
        <v>977</v>
      </c>
      <c r="C5" s="338"/>
    </row>
    <row r="6" s="644" customFormat="1" ht="17.65" customHeight="1" spans="1:3">
      <c r="A6" s="341"/>
      <c r="B6" s="342" t="s">
        <v>978</v>
      </c>
      <c r="C6" s="649">
        <v>113057.79</v>
      </c>
    </row>
    <row r="7" s="644" customFormat="1" ht="17.65" customHeight="1" spans="1:3">
      <c r="A7" s="344" t="s">
        <v>979</v>
      </c>
      <c r="B7" s="345" t="s">
        <v>980</v>
      </c>
      <c r="C7" s="649">
        <v>34344.02</v>
      </c>
    </row>
    <row r="8" s="644" customFormat="1" ht="17.65" customHeight="1" spans="1:3">
      <c r="A8" s="344" t="s">
        <v>981</v>
      </c>
      <c r="B8" s="345" t="s">
        <v>982</v>
      </c>
      <c r="C8" s="649">
        <v>25299.18</v>
      </c>
    </row>
    <row r="9" s="644" customFormat="1" ht="17.65" customHeight="1" spans="1:3">
      <c r="A9" s="344" t="s">
        <v>983</v>
      </c>
      <c r="B9" s="345" t="s">
        <v>984</v>
      </c>
      <c r="C9" s="649">
        <v>5685.08</v>
      </c>
    </row>
    <row r="10" s="644" customFormat="1" ht="17.65" customHeight="1" spans="1:3">
      <c r="A10" s="344" t="s">
        <v>985</v>
      </c>
      <c r="B10" s="345" t="s">
        <v>986</v>
      </c>
      <c r="C10" s="649">
        <v>2091.39</v>
      </c>
    </row>
    <row r="11" s="644" customFormat="1" ht="17.65" customHeight="1" spans="1:3">
      <c r="A11" s="344" t="s">
        <v>987</v>
      </c>
      <c r="B11" s="345" t="s">
        <v>988</v>
      </c>
      <c r="C11" s="649">
        <v>1268.37</v>
      </c>
    </row>
    <row r="12" s="644" customFormat="1" ht="17.65" customHeight="1" spans="1:3">
      <c r="A12" s="344" t="s">
        <v>989</v>
      </c>
      <c r="B12" s="345" t="s">
        <v>990</v>
      </c>
      <c r="C12" s="649">
        <v>7627.17</v>
      </c>
    </row>
    <row r="13" s="644" customFormat="1" ht="17.65" customHeight="1" spans="1:3">
      <c r="A13" s="344" t="s">
        <v>991</v>
      </c>
      <c r="B13" s="345" t="s">
        <v>992</v>
      </c>
      <c r="C13" s="649">
        <v>4068.38</v>
      </c>
    </row>
    <row r="14" s="644" customFormat="1" ht="17.65" customHeight="1" spans="1:3">
      <c r="A14" s="344" t="s">
        <v>993</v>
      </c>
      <c r="B14" s="345" t="s">
        <v>994</v>
      </c>
      <c r="C14" s="649">
        <v>538.74</v>
      </c>
    </row>
    <row r="15" s="644" customFormat="1" ht="17.65" customHeight="1" spans="1:3">
      <c r="A15" s="344" t="s">
        <v>995</v>
      </c>
      <c r="B15" s="345" t="s">
        <v>996</v>
      </c>
      <c r="C15" s="649">
        <v>308.91</v>
      </c>
    </row>
    <row r="16" s="644" customFormat="1" ht="17.65" customHeight="1" spans="1:3">
      <c r="A16" s="344" t="s">
        <v>997</v>
      </c>
      <c r="B16" s="345" t="s">
        <v>998</v>
      </c>
      <c r="C16" s="649">
        <v>93</v>
      </c>
    </row>
    <row r="17" s="644" customFormat="1" ht="17.65" customHeight="1" spans="1:3">
      <c r="A17" s="344" t="s">
        <v>999</v>
      </c>
      <c r="B17" s="345" t="s">
        <v>1000</v>
      </c>
      <c r="C17" s="649">
        <v>1402.29</v>
      </c>
    </row>
    <row r="18" s="644" customFormat="1" ht="17.65" customHeight="1" spans="1:3">
      <c r="A18" s="344" t="s">
        <v>1001</v>
      </c>
      <c r="B18" s="345" t="s">
        <v>1002</v>
      </c>
      <c r="C18" s="649">
        <v>402.1</v>
      </c>
    </row>
    <row r="19" s="644" customFormat="1" ht="17.65" customHeight="1" spans="1:3">
      <c r="A19" s="344" t="s">
        <v>1003</v>
      </c>
      <c r="B19" s="345" t="s">
        <v>1004</v>
      </c>
      <c r="C19" s="649">
        <v>0</v>
      </c>
    </row>
    <row r="20" s="644" customFormat="1" ht="17.65" customHeight="1" spans="1:3">
      <c r="A20" s="344" t="s">
        <v>1005</v>
      </c>
      <c r="B20" s="345" t="s">
        <v>1006</v>
      </c>
      <c r="C20" s="649">
        <v>522.99</v>
      </c>
    </row>
    <row r="21" s="644" customFormat="1" ht="17.65" customHeight="1" spans="1:3">
      <c r="A21" s="344" t="s">
        <v>1007</v>
      </c>
      <c r="B21" s="345" t="s">
        <v>1008</v>
      </c>
      <c r="C21" s="649">
        <v>222.99</v>
      </c>
    </row>
    <row r="22" s="644" customFormat="1" ht="17.65" customHeight="1" spans="1:3">
      <c r="A22" s="344" t="s">
        <v>1009</v>
      </c>
      <c r="B22" s="345" t="s">
        <v>1010</v>
      </c>
      <c r="C22" s="649">
        <v>67.77</v>
      </c>
    </row>
    <row r="23" s="644" customFormat="1" ht="17.65" customHeight="1" spans="1:3">
      <c r="A23" s="344" t="s">
        <v>1011</v>
      </c>
      <c r="B23" s="345" t="s">
        <v>1012</v>
      </c>
      <c r="C23" s="649">
        <v>113.46</v>
      </c>
    </row>
    <row r="24" s="644" customFormat="1" ht="17.65" customHeight="1" spans="1:3">
      <c r="A24" s="344" t="s">
        <v>1013</v>
      </c>
      <c r="B24" s="345" t="s">
        <v>1014</v>
      </c>
      <c r="C24" s="649">
        <v>9</v>
      </c>
    </row>
    <row r="25" s="644" customFormat="1" ht="17.65" customHeight="1" spans="1:3">
      <c r="A25" s="344" t="s">
        <v>1015</v>
      </c>
      <c r="B25" s="345" t="s">
        <v>1016</v>
      </c>
      <c r="C25" s="649">
        <v>0</v>
      </c>
    </row>
    <row r="26" s="644" customFormat="1" ht="17.65" customHeight="1" spans="1:3">
      <c r="A26" s="344" t="s">
        <v>1017</v>
      </c>
      <c r="B26" s="345" t="s">
        <v>1018</v>
      </c>
      <c r="C26" s="649">
        <v>0</v>
      </c>
    </row>
    <row r="27" s="644" customFormat="1" ht="17.65" customHeight="1" spans="1:3">
      <c r="A27" s="344" t="s">
        <v>1019</v>
      </c>
      <c r="B27" s="345" t="s">
        <v>1020</v>
      </c>
      <c r="C27" s="649">
        <v>0</v>
      </c>
    </row>
    <row r="28" s="644" customFormat="1" ht="17.65" customHeight="1" spans="1:3">
      <c r="A28" s="344" t="s">
        <v>1021</v>
      </c>
      <c r="B28" s="345" t="s">
        <v>1022</v>
      </c>
      <c r="C28" s="649">
        <v>104.46</v>
      </c>
    </row>
    <row r="29" s="644" customFormat="1" ht="17.65" customHeight="1" spans="1:3">
      <c r="A29" s="346" t="s">
        <v>1023</v>
      </c>
      <c r="B29" s="347" t="s">
        <v>1024</v>
      </c>
      <c r="C29" s="650">
        <v>0</v>
      </c>
    </row>
    <row r="30" s="644" customFormat="1" ht="17.65" customHeight="1" spans="1:3">
      <c r="A30" s="349" t="s">
        <v>1025</v>
      </c>
      <c r="B30" s="350" t="s">
        <v>1026</v>
      </c>
      <c r="C30" s="651">
        <v>0</v>
      </c>
    </row>
    <row r="31" s="644" customFormat="1" ht="17.65" customHeight="1" spans="1:3">
      <c r="A31" s="349" t="s">
        <v>1027</v>
      </c>
      <c r="B31" s="350" t="s">
        <v>1028</v>
      </c>
      <c r="C31" s="651">
        <v>61.01</v>
      </c>
    </row>
    <row r="32" s="644" customFormat="1" ht="17.65" customHeight="1" spans="1:3">
      <c r="A32" s="349" t="s">
        <v>1029</v>
      </c>
      <c r="B32" s="350" t="s">
        <v>1014</v>
      </c>
      <c r="C32" s="651">
        <v>0</v>
      </c>
    </row>
    <row r="33" s="644" customFormat="1" ht="17.65" customHeight="1" spans="1:3">
      <c r="A33" s="349" t="s">
        <v>1030</v>
      </c>
      <c r="B33" s="350" t="s">
        <v>1016</v>
      </c>
      <c r="C33" s="651">
        <v>0</v>
      </c>
    </row>
    <row r="34" s="644" customFormat="1" ht="17.65" customHeight="1" spans="1:3">
      <c r="A34" s="349" t="s">
        <v>1031</v>
      </c>
      <c r="B34" s="350" t="s">
        <v>1018</v>
      </c>
      <c r="C34" s="651">
        <v>0</v>
      </c>
    </row>
    <row r="35" s="644" customFormat="1" ht="17.65" customHeight="1" spans="1:3">
      <c r="A35" s="349" t="s">
        <v>1032</v>
      </c>
      <c r="B35" s="350" t="s">
        <v>1022</v>
      </c>
      <c r="C35" s="651">
        <v>61.01</v>
      </c>
    </row>
    <row r="36" s="644" customFormat="1" ht="17.65" customHeight="1" spans="1:3">
      <c r="A36" s="349" t="s">
        <v>1033</v>
      </c>
      <c r="B36" s="350" t="s">
        <v>1024</v>
      </c>
      <c r="C36" s="651">
        <v>0</v>
      </c>
    </row>
    <row r="37" s="644" customFormat="1" ht="17.65" customHeight="1" spans="1:3">
      <c r="A37" s="349" t="s">
        <v>1034</v>
      </c>
      <c r="B37" s="350" t="s">
        <v>1026</v>
      </c>
      <c r="C37" s="651">
        <v>0</v>
      </c>
    </row>
    <row r="38" s="644" customFormat="1" ht="17.65" customHeight="1" spans="1:3">
      <c r="A38" s="349" t="s">
        <v>1035</v>
      </c>
      <c r="B38" s="350" t="s">
        <v>1036</v>
      </c>
      <c r="C38" s="651">
        <v>58386.39</v>
      </c>
    </row>
    <row r="39" s="644" customFormat="1" ht="17.65" customHeight="1" spans="1:3">
      <c r="A39" s="349" t="s">
        <v>1037</v>
      </c>
      <c r="B39" s="350" t="s">
        <v>1038</v>
      </c>
      <c r="C39" s="651">
        <v>54693.58</v>
      </c>
    </row>
    <row r="40" s="644" customFormat="1" ht="17.65" customHeight="1" spans="1:3">
      <c r="A40" s="349" t="s">
        <v>1039</v>
      </c>
      <c r="B40" s="350" t="s">
        <v>1040</v>
      </c>
      <c r="C40" s="651">
        <v>3692.81</v>
      </c>
    </row>
    <row r="41" s="644" customFormat="1" ht="17.65" customHeight="1" spans="1:3">
      <c r="A41" s="349" t="s">
        <v>1041</v>
      </c>
      <c r="B41" s="350" t="s">
        <v>1042</v>
      </c>
      <c r="C41" s="651">
        <v>0</v>
      </c>
    </row>
    <row r="42" s="644" customFormat="1" ht="17.65" customHeight="1" spans="1:3">
      <c r="A42" s="349" t="s">
        <v>1043</v>
      </c>
      <c r="B42" s="350" t="s">
        <v>1044</v>
      </c>
      <c r="C42" s="651">
        <v>286.07</v>
      </c>
    </row>
    <row r="43" s="644" customFormat="1" ht="17.65" customHeight="1" spans="1:3">
      <c r="A43" s="349" t="s">
        <v>1045</v>
      </c>
      <c r="B43" s="350" t="s">
        <v>1046</v>
      </c>
      <c r="C43" s="651">
        <v>277.27</v>
      </c>
    </row>
    <row r="44" s="644" customFormat="1" ht="17.65" customHeight="1" spans="1:3">
      <c r="A44" s="349" t="s">
        <v>1047</v>
      </c>
      <c r="B44" s="350" t="s">
        <v>1048</v>
      </c>
      <c r="C44" s="651">
        <v>8.8</v>
      </c>
    </row>
    <row r="45" s="644" customFormat="1" ht="17.65" customHeight="1" spans="1:3">
      <c r="A45" s="349" t="s">
        <v>1049</v>
      </c>
      <c r="B45" s="350" t="s">
        <v>1050</v>
      </c>
      <c r="C45" s="651">
        <v>365.5</v>
      </c>
    </row>
    <row r="46" s="644" customFormat="1" ht="17.65" customHeight="1" spans="1:3">
      <c r="A46" s="349" t="s">
        <v>1051</v>
      </c>
      <c r="B46" s="350" t="s">
        <v>1052</v>
      </c>
      <c r="C46" s="651">
        <v>365.5</v>
      </c>
    </row>
    <row r="47" s="644" customFormat="1" ht="17.65" customHeight="1" spans="1:3">
      <c r="A47" s="349" t="s">
        <v>1053</v>
      </c>
      <c r="B47" s="350" t="s">
        <v>1054</v>
      </c>
      <c r="C47" s="651">
        <v>0</v>
      </c>
    </row>
    <row r="48" s="644" customFormat="1" ht="17.65" customHeight="1" spans="1:3">
      <c r="A48" s="344" t="s">
        <v>1055</v>
      </c>
      <c r="B48" s="345" t="s">
        <v>1056</v>
      </c>
      <c r="C48" s="649">
        <v>0</v>
      </c>
    </row>
    <row r="49" s="644" customFormat="1" ht="17.65" customHeight="1" spans="1:3">
      <c r="A49" s="344" t="s">
        <v>1057</v>
      </c>
      <c r="B49" s="345" t="s">
        <v>1058</v>
      </c>
      <c r="C49" s="649">
        <v>0</v>
      </c>
    </row>
    <row r="50" s="644" customFormat="1" ht="17.65" customHeight="1" spans="1:3">
      <c r="A50" s="344" t="s">
        <v>1059</v>
      </c>
      <c r="B50" s="345" t="s">
        <v>1060</v>
      </c>
      <c r="C50" s="649">
        <v>0</v>
      </c>
    </row>
    <row r="51" s="644" customFormat="1" ht="17.65" customHeight="1" spans="1:3">
      <c r="A51" s="344" t="s">
        <v>1061</v>
      </c>
      <c r="B51" s="345" t="s">
        <v>1062</v>
      </c>
      <c r="C51" s="649">
        <v>0</v>
      </c>
    </row>
    <row r="52" s="644" customFormat="1" ht="17.65" customHeight="1" spans="1:3">
      <c r="A52" s="344" t="s">
        <v>1063</v>
      </c>
      <c r="B52" s="345" t="s">
        <v>1064</v>
      </c>
      <c r="C52" s="649">
        <v>11874.16</v>
      </c>
    </row>
    <row r="53" s="644" customFormat="1" ht="17.65" customHeight="1" spans="1:3">
      <c r="A53" s="344" t="s">
        <v>1065</v>
      </c>
      <c r="B53" s="345" t="s">
        <v>1066</v>
      </c>
      <c r="C53" s="649">
        <v>6732.56</v>
      </c>
    </row>
    <row r="54" s="644" customFormat="1" ht="17.65" customHeight="1" spans="1:3">
      <c r="A54" s="344" t="s">
        <v>1067</v>
      </c>
      <c r="B54" s="345" t="s">
        <v>1068</v>
      </c>
      <c r="C54" s="649">
        <v>34.35</v>
      </c>
    </row>
    <row r="55" s="644" customFormat="1" ht="17.65" customHeight="1" spans="1:3">
      <c r="A55" s="344" t="s">
        <v>1069</v>
      </c>
      <c r="B55" s="345" t="s">
        <v>1070</v>
      </c>
      <c r="C55" s="649">
        <v>0</v>
      </c>
    </row>
    <row r="56" s="644" customFormat="1" ht="17.65" customHeight="1" spans="1:3">
      <c r="A56" s="344" t="s">
        <v>1071</v>
      </c>
      <c r="B56" s="345" t="s">
        <v>1072</v>
      </c>
      <c r="C56" s="649">
        <v>4777.49</v>
      </c>
    </row>
    <row r="57" s="644" customFormat="1" ht="17.65" customHeight="1" spans="1:3">
      <c r="A57" s="344" t="s">
        <v>1073</v>
      </c>
      <c r="B57" s="345" t="s">
        <v>1074</v>
      </c>
      <c r="C57" s="649">
        <v>329.77</v>
      </c>
    </row>
    <row r="58" s="644" customFormat="1" ht="17.65" customHeight="1" spans="1:3">
      <c r="A58" s="344" t="s">
        <v>1075</v>
      </c>
      <c r="B58" s="345" t="s">
        <v>1076</v>
      </c>
      <c r="C58" s="649">
        <v>0</v>
      </c>
    </row>
    <row r="59" s="644" customFormat="1" ht="17.65" customHeight="1" spans="1:3">
      <c r="A59" s="344" t="s">
        <v>1077</v>
      </c>
      <c r="B59" s="345" t="s">
        <v>1078</v>
      </c>
      <c r="C59" s="649">
        <v>0</v>
      </c>
    </row>
    <row r="60" s="644" customFormat="1" ht="17.65" customHeight="1" spans="1:3">
      <c r="A60" s="344" t="s">
        <v>1079</v>
      </c>
      <c r="B60" s="345" t="s">
        <v>1080</v>
      </c>
      <c r="C60" s="649">
        <v>0</v>
      </c>
    </row>
    <row r="61" s="644" customFormat="1" ht="17.65" customHeight="1" spans="1:3">
      <c r="A61" s="344" t="s">
        <v>1081</v>
      </c>
      <c r="B61" s="345" t="s">
        <v>1082</v>
      </c>
      <c r="C61" s="649">
        <v>0</v>
      </c>
    </row>
    <row r="62" s="644" customFormat="1" ht="17.65" customHeight="1" spans="1:3">
      <c r="A62" s="344" t="s">
        <v>1083</v>
      </c>
      <c r="B62" s="345" t="s">
        <v>1084</v>
      </c>
      <c r="C62" s="649">
        <v>0</v>
      </c>
    </row>
    <row r="63" s="644" customFormat="1" ht="17.65" customHeight="1" spans="1:3">
      <c r="A63" s="344" t="s">
        <v>1085</v>
      </c>
      <c r="B63" s="345" t="s">
        <v>1086</v>
      </c>
      <c r="C63" s="649">
        <v>0</v>
      </c>
    </row>
    <row r="64" s="644" customFormat="1" ht="17.65" customHeight="1" spans="1:3">
      <c r="A64" s="344" t="s">
        <v>1087</v>
      </c>
      <c r="B64" s="345" t="s">
        <v>1088</v>
      </c>
      <c r="C64" s="649">
        <v>0</v>
      </c>
    </row>
    <row r="65" s="644" customFormat="1" ht="17.65" customHeight="1" spans="1:3">
      <c r="A65" s="344" t="s">
        <v>1089</v>
      </c>
      <c r="B65" s="345" t="s">
        <v>1090</v>
      </c>
      <c r="C65" s="649">
        <v>0</v>
      </c>
    </row>
    <row r="66" s="644" customFormat="1" ht="17.65" customHeight="1" spans="1:3">
      <c r="A66" s="344" t="s">
        <v>1091</v>
      </c>
      <c r="B66" s="345" t="s">
        <v>515</v>
      </c>
      <c r="C66" s="649">
        <v>0</v>
      </c>
    </row>
    <row r="67" s="644" customFormat="1" ht="17.65" customHeight="1" spans="1:3">
      <c r="A67" s="344" t="s">
        <v>1092</v>
      </c>
      <c r="B67" s="345" t="s">
        <v>1093</v>
      </c>
      <c r="C67" s="649">
        <v>0</v>
      </c>
    </row>
    <row r="68" s="644" customFormat="1" ht="17.65" customHeight="1" spans="1:3">
      <c r="A68" s="344" t="s">
        <v>1094</v>
      </c>
      <c r="B68" s="345" t="s">
        <v>1095</v>
      </c>
      <c r="C68" s="649">
        <v>0</v>
      </c>
    </row>
    <row r="69" s="644" customFormat="1" ht="17.65" customHeight="1" spans="1:3">
      <c r="A69" s="344" t="s">
        <v>1096</v>
      </c>
      <c r="B69" s="345" t="s">
        <v>508</v>
      </c>
      <c r="C69" s="649">
        <v>0</v>
      </c>
    </row>
    <row r="70" s="644" customFormat="1" ht="17.65" customHeight="1" spans="1:3">
      <c r="A70" s="344" t="s">
        <v>1097</v>
      </c>
      <c r="B70" s="345" t="s">
        <v>1098</v>
      </c>
      <c r="C70" s="649">
        <v>0</v>
      </c>
    </row>
    <row r="71" s="644" customFormat="1" ht="17.65" customHeight="1" spans="1:3">
      <c r="A71" s="344" t="s">
        <v>1099</v>
      </c>
      <c r="B71" s="345" t="s">
        <v>1100</v>
      </c>
      <c r="C71" s="649">
        <v>0</v>
      </c>
    </row>
    <row r="72" s="644" customFormat="1" ht="17.65" customHeight="1" spans="1:3">
      <c r="A72" s="344" t="s">
        <v>1101</v>
      </c>
      <c r="B72" s="345" t="s">
        <v>1102</v>
      </c>
      <c r="C72" s="649">
        <v>0</v>
      </c>
    </row>
    <row r="73" s="644" customFormat="1" ht="17.65" customHeight="1" spans="1:3">
      <c r="A73" s="344" t="s">
        <v>1103</v>
      </c>
      <c r="B73" s="345" t="s">
        <v>1104</v>
      </c>
      <c r="C73" s="649">
        <v>0</v>
      </c>
    </row>
    <row r="74" s="644" customFormat="1" ht="17.65" customHeight="1" spans="1:3">
      <c r="A74" s="344" t="s">
        <v>1105</v>
      </c>
      <c r="B74" s="345" t="s">
        <v>1106</v>
      </c>
      <c r="C74" s="649">
        <v>0</v>
      </c>
    </row>
    <row r="75" s="644" customFormat="1" ht="17.65" customHeight="1" spans="1:3">
      <c r="A75" s="344" t="s">
        <v>1107</v>
      </c>
      <c r="B75" s="345" t="s">
        <v>1108</v>
      </c>
      <c r="C75" s="649">
        <v>0</v>
      </c>
    </row>
    <row r="76" s="644" customFormat="1" ht="17.65" customHeight="1" spans="1:3">
      <c r="A76" s="344" t="s">
        <v>1109</v>
      </c>
      <c r="B76" s="345" t="s">
        <v>1110</v>
      </c>
      <c r="C76" s="649">
        <v>0</v>
      </c>
    </row>
    <row r="77" s="644" customFormat="1" ht="17.65" customHeight="1" spans="1:3">
      <c r="A77" s="344" t="s">
        <v>1111</v>
      </c>
      <c r="B77" s="345" t="s">
        <v>1112</v>
      </c>
      <c r="C77" s="649">
        <v>0</v>
      </c>
    </row>
    <row r="78" s="644" customFormat="1" ht="17.65" customHeight="1" spans="1:3">
      <c r="A78" s="344" t="s">
        <v>1113</v>
      </c>
      <c r="B78" s="345" t="s">
        <v>1114</v>
      </c>
      <c r="C78" s="649">
        <v>0</v>
      </c>
    </row>
    <row r="79" s="644" customFormat="1" ht="17.65" customHeight="1" spans="1:3">
      <c r="A79" s="344" t="s">
        <v>1115</v>
      </c>
      <c r="B79" s="345" t="s">
        <v>1116</v>
      </c>
      <c r="C79" s="649">
        <v>0</v>
      </c>
    </row>
    <row r="80" s="644" customFormat="1" ht="17.65" customHeight="1" spans="1:3">
      <c r="A80" s="344" t="s">
        <v>1117</v>
      </c>
      <c r="B80" s="345" t="s">
        <v>1118</v>
      </c>
      <c r="C80" s="649">
        <v>0</v>
      </c>
    </row>
    <row r="81" s="644" customFormat="1" ht="17.65" customHeight="1" spans="1:3">
      <c r="A81" s="344" t="s">
        <v>1119</v>
      </c>
      <c r="B81" s="345" t="s">
        <v>1120</v>
      </c>
      <c r="C81" s="649">
        <v>0</v>
      </c>
    </row>
    <row r="82" s="644" customFormat="1" ht="27" customHeight="1" spans="1:3">
      <c r="A82" s="344" t="s">
        <v>1121</v>
      </c>
      <c r="B82" s="345" t="s">
        <v>1122</v>
      </c>
      <c r="C82" s="649">
        <v>0</v>
      </c>
    </row>
    <row r="83" s="644" customFormat="1" ht="17.65" customHeight="1" spans="1:3">
      <c r="A83" s="344" t="s">
        <v>1123</v>
      </c>
      <c r="B83" s="345" t="s">
        <v>1124</v>
      </c>
      <c r="C83" s="649">
        <v>0</v>
      </c>
    </row>
  </sheetData>
  <mergeCells count="4">
    <mergeCell ref="A2:C2"/>
    <mergeCell ref="A3:C3"/>
    <mergeCell ref="A4:B4"/>
    <mergeCell ref="C4:C5"/>
  </mergeCells>
  <pageMargins left="0.432638888888889" right="0.275" top="0.786805555555556" bottom="0.786805555555556" header="0.5" footer="0.5"/>
  <pageSetup paperSize="9" scale="88"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44"/>
  <sheetViews>
    <sheetView workbookViewId="0">
      <selection activeCell="A44" sqref="A44"/>
    </sheetView>
  </sheetViews>
  <sheetFormatPr defaultColWidth="9" defaultRowHeight="13.5" outlineLevelCol="1"/>
  <cols>
    <col min="1" max="1" width="69.625" style="538" customWidth="1"/>
    <col min="2" max="2" width="45.625" style="538" customWidth="1"/>
    <col min="3" max="16384" width="9" style="538"/>
  </cols>
  <sheetData>
    <row r="1" ht="21" customHeight="1" spans="1:1">
      <c r="A1" s="538" t="s">
        <v>1125</v>
      </c>
    </row>
    <row r="2" s="537" customFormat="1" ht="45" customHeight="1" spans="1:2">
      <c r="A2" s="636" t="s">
        <v>1126</v>
      </c>
      <c r="B2" s="637"/>
    </row>
    <row r="3" s="538" customFormat="1" ht="20.1" customHeight="1" spans="1:2">
      <c r="A3" s="638"/>
      <c r="B3" s="514" t="s">
        <v>2</v>
      </c>
    </row>
    <row r="4" s="538" customFormat="1" ht="18.75" spans="1:2">
      <c r="A4" s="519" t="s">
        <v>1127</v>
      </c>
      <c r="B4" s="639" t="s">
        <v>758</v>
      </c>
    </row>
    <row r="5" s="538" customFormat="1" ht="18.75" spans="1:2">
      <c r="A5" s="640" t="s">
        <v>1128</v>
      </c>
      <c r="B5" s="641"/>
    </row>
    <row r="6" s="538" customFormat="1" ht="18.75" spans="1:2">
      <c r="A6" s="640" t="s">
        <v>1129</v>
      </c>
      <c r="B6" s="641"/>
    </row>
    <row r="7" s="538" customFormat="1" ht="18.75" spans="1:2">
      <c r="A7" s="640" t="s">
        <v>1130</v>
      </c>
      <c r="B7" s="641"/>
    </row>
    <row r="8" s="538" customFormat="1" ht="18.75" spans="1:2">
      <c r="A8" s="640" t="s">
        <v>1129</v>
      </c>
      <c r="B8" s="641"/>
    </row>
    <row r="9" s="538" customFormat="1" ht="18.75" spans="1:2">
      <c r="A9" s="640" t="s">
        <v>1131</v>
      </c>
      <c r="B9" s="641"/>
    </row>
    <row r="10" s="538" customFormat="1" ht="18.75" spans="1:2">
      <c r="A10" s="640" t="s">
        <v>1129</v>
      </c>
      <c r="B10" s="641"/>
    </row>
    <row r="11" s="538" customFormat="1" ht="18.75" spans="1:2">
      <c r="A11" s="640" t="s">
        <v>1132</v>
      </c>
      <c r="B11" s="641"/>
    </row>
    <row r="12" s="538" customFormat="1" ht="18.75" spans="1:2">
      <c r="A12" s="640" t="s">
        <v>1129</v>
      </c>
      <c r="B12" s="641"/>
    </row>
    <row r="13" s="538" customFormat="1" ht="18.75" spans="1:2">
      <c r="A13" s="640" t="s">
        <v>1133</v>
      </c>
      <c r="B13" s="641"/>
    </row>
    <row r="14" s="538" customFormat="1" ht="18.75" spans="1:2">
      <c r="A14" s="640" t="s">
        <v>1129</v>
      </c>
      <c r="B14" s="641"/>
    </row>
    <row r="15" s="538" customFormat="1" ht="18.75" spans="1:2">
      <c r="A15" s="640" t="s">
        <v>1134</v>
      </c>
      <c r="B15" s="641"/>
    </row>
    <row r="16" s="538" customFormat="1" ht="18.75" spans="1:2">
      <c r="A16" s="640" t="s">
        <v>1129</v>
      </c>
      <c r="B16" s="641"/>
    </row>
    <row r="17" s="538" customFormat="1" ht="18.75" spans="1:2">
      <c r="A17" s="640" t="s">
        <v>1135</v>
      </c>
      <c r="B17" s="641"/>
    </row>
    <row r="18" s="538" customFormat="1" ht="18.75" spans="1:2">
      <c r="A18" s="640" t="s">
        <v>1129</v>
      </c>
      <c r="B18" s="641"/>
    </row>
    <row r="19" s="538" customFormat="1" ht="18.75" spans="1:2">
      <c r="A19" s="640" t="s">
        <v>1136</v>
      </c>
      <c r="B19" s="641"/>
    </row>
    <row r="20" s="538" customFormat="1" ht="18.75" spans="1:2">
      <c r="A20" s="640" t="s">
        <v>1129</v>
      </c>
      <c r="B20" s="641"/>
    </row>
    <row r="21" s="538" customFormat="1" ht="18.75" spans="1:2">
      <c r="A21" s="640" t="s">
        <v>1137</v>
      </c>
      <c r="B21" s="641"/>
    </row>
    <row r="22" s="538" customFormat="1" ht="18.75" spans="1:2">
      <c r="A22" s="640" t="s">
        <v>1129</v>
      </c>
      <c r="B22" s="641"/>
    </row>
    <row r="23" s="538" customFormat="1" ht="18.75" spans="1:2">
      <c r="A23" s="640" t="s">
        <v>1138</v>
      </c>
      <c r="B23" s="641"/>
    </row>
    <row r="24" s="538" customFormat="1" ht="18.75" spans="1:2">
      <c r="A24" s="640" t="s">
        <v>1129</v>
      </c>
      <c r="B24" s="641"/>
    </row>
    <row r="25" s="538" customFormat="1" ht="18.75" spans="1:2">
      <c r="A25" s="640" t="s">
        <v>1139</v>
      </c>
      <c r="B25" s="641"/>
    </row>
    <row r="26" s="538" customFormat="1" ht="18.75" spans="1:2">
      <c r="A26" s="640" t="s">
        <v>1129</v>
      </c>
      <c r="B26" s="641"/>
    </row>
    <row r="27" s="538" customFormat="1" ht="18.75" spans="1:2">
      <c r="A27" s="640" t="s">
        <v>1140</v>
      </c>
      <c r="B27" s="641"/>
    </row>
    <row r="28" s="538" customFormat="1" ht="18.75" spans="1:2">
      <c r="A28" s="640" t="s">
        <v>1129</v>
      </c>
      <c r="B28" s="641"/>
    </row>
    <row r="29" s="538" customFormat="1" ht="18.75" spans="1:2">
      <c r="A29" s="640" t="s">
        <v>1141</v>
      </c>
      <c r="B29" s="641"/>
    </row>
    <row r="30" s="538" customFormat="1" ht="18.75" spans="1:2">
      <c r="A30" s="640" t="s">
        <v>1129</v>
      </c>
      <c r="B30" s="641"/>
    </row>
    <row r="31" s="538" customFormat="1" ht="18.75" spans="1:2">
      <c r="A31" s="640" t="s">
        <v>1142</v>
      </c>
      <c r="B31" s="641"/>
    </row>
    <row r="32" s="538" customFormat="1" ht="18.75" spans="1:2">
      <c r="A32" s="640" t="s">
        <v>1129</v>
      </c>
      <c r="B32" s="641"/>
    </row>
    <row r="33" s="538" customFormat="1" ht="18.75" spans="1:2">
      <c r="A33" s="640" t="s">
        <v>1143</v>
      </c>
      <c r="B33" s="641"/>
    </row>
    <row r="34" s="538" customFormat="1" ht="18.75" spans="1:2">
      <c r="A34" s="640" t="s">
        <v>1129</v>
      </c>
      <c r="B34" s="641"/>
    </row>
    <row r="35" s="538" customFormat="1" ht="18.75" spans="1:2">
      <c r="A35" s="640" t="s">
        <v>1144</v>
      </c>
      <c r="B35" s="641"/>
    </row>
    <row r="36" s="538" customFormat="1" ht="18.75" spans="1:2">
      <c r="A36" s="640" t="s">
        <v>1129</v>
      </c>
      <c r="B36" s="641"/>
    </row>
    <row r="37" s="538" customFormat="1" ht="18.75" spans="1:2">
      <c r="A37" s="640" t="s">
        <v>1145</v>
      </c>
      <c r="B37" s="641"/>
    </row>
    <row r="38" s="538" customFormat="1" ht="18.75" spans="1:2">
      <c r="A38" s="640" t="s">
        <v>1129</v>
      </c>
      <c r="B38" s="641"/>
    </row>
    <row r="39" s="538" customFormat="1" ht="18.75" spans="1:2">
      <c r="A39" s="640" t="s">
        <v>1146</v>
      </c>
      <c r="B39" s="641"/>
    </row>
    <row r="40" s="538" customFormat="1" ht="18.75" spans="1:2">
      <c r="A40" s="640" t="s">
        <v>1129</v>
      </c>
      <c r="B40" s="641"/>
    </row>
    <row r="41" s="538" customFormat="1" ht="18.75" spans="1:2">
      <c r="A41" s="640" t="s">
        <v>1116</v>
      </c>
      <c r="B41" s="641"/>
    </row>
    <row r="42" s="538" customFormat="1" ht="18.75" spans="1:2">
      <c r="A42" s="640" t="s">
        <v>1129</v>
      </c>
      <c r="B42" s="641"/>
    </row>
    <row r="43" s="538" customFormat="1" ht="18.75" spans="1:2">
      <c r="A43" s="642" t="s">
        <v>1147</v>
      </c>
      <c r="B43" s="643"/>
    </row>
    <row r="44" spans="1:1">
      <c r="A44" s="538" t="s">
        <v>1148</v>
      </c>
    </row>
  </sheetData>
  <mergeCells count="1">
    <mergeCell ref="A2:B2"/>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19"/>
  <sheetViews>
    <sheetView workbookViewId="0">
      <selection activeCell="A2" sqref="A2:E2"/>
    </sheetView>
  </sheetViews>
  <sheetFormatPr defaultColWidth="9" defaultRowHeight="14.25" outlineLevelCol="4"/>
  <cols>
    <col min="1" max="1" width="43.625" style="181" customWidth="1"/>
    <col min="2" max="2" width="20.625" style="182" customWidth="1"/>
    <col min="3" max="3" width="20.625" style="181" customWidth="1"/>
    <col min="4" max="4" width="20" style="181" customWidth="1"/>
    <col min="5" max="5" width="20" style="322" customWidth="1"/>
    <col min="6" max="6" width="12.625" style="181"/>
    <col min="7" max="16370" width="9" style="181"/>
    <col min="16371" max="16372" width="35.625" style="181"/>
    <col min="16373" max="16384" width="9" style="181"/>
  </cols>
  <sheetData>
    <row r="1" ht="23" customHeight="1" spans="1:1">
      <c r="A1" s="181" t="s">
        <v>1149</v>
      </c>
    </row>
    <row r="2" s="181" customFormat="1" ht="45" customHeight="1" spans="1:5">
      <c r="A2" s="324" t="s">
        <v>1150</v>
      </c>
      <c r="B2" s="324"/>
      <c r="C2" s="324"/>
      <c r="D2" s="324"/>
      <c r="E2" s="324"/>
    </row>
    <row r="3" s="181" customFormat="1" ht="20.1" customHeight="1" spans="1:5">
      <c r="A3" s="513"/>
      <c r="B3" s="513"/>
      <c r="C3" s="632"/>
      <c r="D3" s="632"/>
      <c r="E3" s="514" t="s">
        <v>2</v>
      </c>
    </row>
    <row r="4" s="180" customFormat="1" ht="18.75" spans="1:5">
      <c r="A4" s="148" t="s">
        <v>1151</v>
      </c>
      <c r="B4" s="148" t="s">
        <v>978</v>
      </c>
      <c r="C4" s="326" t="s">
        <v>1152</v>
      </c>
      <c r="D4" s="326" t="s">
        <v>1153</v>
      </c>
      <c r="E4" s="326" t="s">
        <v>1154</v>
      </c>
    </row>
    <row r="5" s="181" customFormat="1" ht="18.75" spans="1:5">
      <c r="A5" s="633" t="s">
        <v>1155</v>
      </c>
      <c r="B5" s="328"/>
      <c r="C5" s="328"/>
      <c r="D5" s="328"/>
      <c r="E5" s="328"/>
    </row>
    <row r="6" s="181" customFormat="1" ht="18.75" spans="1:5">
      <c r="A6" s="518" t="s">
        <v>1156</v>
      </c>
      <c r="B6" s="189"/>
      <c r="C6" s="189"/>
      <c r="D6" s="189"/>
      <c r="E6" s="634"/>
    </row>
    <row r="7" s="181" customFormat="1" ht="18.75" spans="1:5">
      <c r="A7" s="518" t="s">
        <v>1157</v>
      </c>
      <c r="B7" s="189"/>
      <c r="C7" s="189"/>
      <c r="D7" s="189"/>
      <c r="E7" s="634"/>
    </row>
    <row r="8" s="181" customFormat="1" ht="18.75" spans="1:5">
      <c r="A8" s="518" t="s">
        <v>1158</v>
      </c>
      <c r="B8" s="189"/>
      <c r="C8" s="189"/>
      <c r="D8" s="189"/>
      <c r="E8" s="634"/>
    </row>
    <row r="9" s="181" customFormat="1" ht="18.75" spans="1:5">
      <c r="A9" s="518" t="s">
        <v>1159</v>
      </c>
      <c r="B9" s="189"/>
      <c r="C9" s="189"/>
      <c r="D9" s="189"/>
      <c r="E9" s="634"/>
    </row>
    <row r="10" s="181" customFormat="1" ht="18.75" spans="1:5">
      <c r="A10" s="518" t="s">
        <v>1160</v>
      </c>
      <c r="B10" s="189"/>
      <c r="C10" s="189"/>
      <c r="D10" s="189"/>
      <c r="E10" s="634"/>
    </row>
    <row r="11" s="181" customFormat="1" ht="18.75" spans="1:5">
      <c r="A11" s="518" t="s">
        <v>1161</v>
      </c>
      <c r="B11" s="189"/>
      <c r="C11" s="189"/>
      <c r="D11" s="189"/>
      <c r="E11" s="634"/>
    </row>
    <row r="12" s="181" customFormat="1" ht="18.75" spans="1:5">
      <c r="A12" s="518" t="s">
        <v>1162</v>
      </c>
      <c r="B12" s="189"/>
      <c r="C12" s="189"/>
      <c r="D12" s="189"/>
      <c r="E12" s="634"/>
    </row>
    <row r="13" s="181" customFormat="1" ht="18.75" spans="1:5">
      <c r="A13" s="518" t="s">
        <v>1163</v>
      </c>
      <c r="B13" s="189"/>
      <c r="C13" s="189"/>
      <c r="D13" s="189"/>
      <c r="E13" s="634"/>
    </row>
    <row r="14" s="181" customFormat="1" ht="18.75" spans="1:5">
      <c r="A14" s="518" t="s">
        <v>1164</v>
      </c>
      <c r="B14" s="189"/>
      <c r="C14" s="189"/>
      <c r="D14" s="189"/>
      <c r="E14" s="634"/>
    </row>
    <row r="15" s="181" customFormat="1" ht="18.75" spans="1:5">
      <c r="A15" s="518" t="s">
        <v>1165</v>
      </c>
      <c r="B15" s="189"/>
      <c r="C15" s="189"/>
      <c r="D15" s="189"/>
      <c r="E15" s="634"/>
    </row>
    <row r="16" s="181" customFormat="1" ht="18.75" spans="1:5">
      <c r="A16" s="518" t="s">
        <v>1166</v>
      </c>
      <c r="B16" s="189"/>
      <c r="C16" s="189"/>
      <c r="D16" s="189"/>
      <c r="E16" s="634"/>
    </row>
    <row r="17" s="181" customFormat="1" ht="18.75" spans="1:5">
      <c r="A17" s="633" t="s">
        <v>1167</v>
      </c>
      <c r="B17" s="328"/>
      <c r="C17" s="328"/>
      <c r="D17" s="328"/>
      <c r="E17" s="635"/>
    </row>
    <row r="18" s="181" customFormat="1" ht="18.75" spans="1:5">
      <c r="A18" s="633" t="s">
        <v>1168</v>
      </c>
      <c r="B18" s="328"/>
      <c r="C18" s="328"/>
      <c r="D18" s="328"/>
      <c r="E18" s="328"/>
    </row>
    <row r="19" s="181" customFormat="1" spans="1:5">
      <c r="A19" s="181" t="s">
        <v>1148</v>
      </c>
      <c r="B19" s="331"/>
      <c r="C19" s="332"/>
      <c r="D19" s="332"/>
      <c r="E19" s="333"/>
    </row>
  </sheetData>
  <mergeCells count="1">
    <mergeCell ref="A2:E2"/>
  </mergeCells>
  <conditionalFormatting sqref="B4:F4">
    <cfRule type="cellIs" dxfId="0" priority="2" stopIfTrue="1" operator="lessThanOrEqual">
      <formula>-1</formula>
    </cfRule>
  </conditionalFormatting>
  <conditionalFormatting sqref="E2:F2 F3">
    <cfRule type="cellIs" dxfId="0" priority="3" stopIfTrue="1" operator="greaterThanOrEqual">
      <formula>10</formula>
    </cfRule>
    <cfRule type="cellIs" dxfId="0" priority="4" stopIfTrue="1" operator="lessThanOrEqual">
      <formula>-1</formula>
    </cfRule>
  </conditionalFormatting>
  <conditionalFormatting sqref="B5:F8 C10:F17">
    <cfRule type="cellIs" dxfId="0" priority="1" stopIfTrue="1" operator="lessThanOrEqual">
      <formula>-1</formula>
    </cfRule>
  </conditionalFormatting>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12"/>
  <sheetViews>
    <sheetView workbookViewId="0">
      <selection activeCell="H11" sqref="H11"/>
    </sheetView>
  </sheetViews>
  <sheetFormatPr defaultColWidth="9" defaultRowHeight="13.5" outlineLevelCol="4"/>
  <cols>
    <col min="1" max="1" width="37.75" style="623" customWidth="1"/>
    <col min="2" max="2" width="22" style="623" customWidth="1"/>
    <col min="3" max="4" width="23.8833333333333" style="623" customWidth="1"/>
    <col min="5" max="5" width="24.5" style="623" customWidth="1"/>
    <col min="6" max="256" width="9" style="623"/>
    <col min="257" max="16384" width="9" style="415"/>
  </cols>
  <sheetData>
    <row r="1" ht="24" customHeight="1" spans="1:1">
      <c r="A1" s="624" t="s">
        <v>1169</v>
      </c>
    </row>
    <row r="2" s="623" customFormat="1" ht="40.5" customHeight="1" spans="1:5">
      <c r="A2" s="625" t="s">
        <v>1170</v>
      </c>
      <c r="B2" s="625"/>
      <c r="C2" s="625"/>
      <c r="D2" s="625"/>
      <c r="E2" s="625"/>
    </row>
    <row r="3" s="623" customFormat="1" ht="17" customHeight="1" spans="1:5">
      <c r="A3" s="626"/>
      <c r="B3" s="626"/>
      <c r="C3" s="626"/>
      <c r="D3" s="627"/>
      <c r="E3" s="514" t="s">
        <v>2</v>
      </c>
    </row>
    <row r="4" s="415" customFormat="1" ht="24.95" customHeight="1" spans="1:5">
      <c r="A4" s="144" t="s">
        <v>1171</v>
      </c>
      <c r="B4" s="144" t="s">
        <v>4</v>
      </c>
      <c r="C4" s="144" t="s">
        <v>758</v>
      </c>
      <c r="D4" s="145" t="s">
        <v>1172</v>
      </c>
      <c r="E4" s="146"/>
    </row>
    <row r="5" s="415" customFormat="1" ht="24.95" customHeight="1" spans="1:5">
      <c r="A5" s="147"/>
      <c r="B5" s="147"/>
      <c r="C5" s="147"/>
      <c r="D5" s="148" t="s">
        <v>1173</v>
      </c>
      <c r="E5" s="148" t="s">
        <v>1174</v>
      </c>
    </row>
    <row r="6" s="623" customFormat="1" ht="35" customHeight="1" spans="1:5">
      <c r="A6" s="149" t="s">
        <v>978</v>
      </c>
      <c r="B6" s="628">
        <v>1450</v>
      </c>
      <c r="C6" s="629">
        <v>1428.25</v>
      </c>
      <c r="D6" s="629">
        <f t="shared" ref="D6:D11" si="0">C6-B6</f>
        <v>-21.75</v>
      </c>
      <c r="E6" s="630">
        <v>0.015</v>
      </c>
    </row>
    <row r="7" s="623" customFormat="1" ht="35" customHeight="1" spans="1:5">
      <c r="A7" s="153" t="s">
        <v>1175</v>
      </c>
      <c r="B7" s="629"/>
      <c r="C7" s="629"/>
      <c r="D7" s="629">
        <f t="shared" si="0"/>
        <v>0</v>
      </c>
      <c r="E7" s="629"/>
    </row>
    <row r="8" s="623" customFormat="1" ht="35" customHeight="1" spans="1:5">
      <c r="A8" s="153" t="s">
        <v>1176</v>
      </c>
      <c r="B8" s="629">
        <v>744.55</v>
      </c>
      <c r="C8" s="629">
        <v>691.68</v>
      </c>
      <c r="D8" s="629">
        <f t="shared" si="0"/>
        <v>-52.87</v>
      </c>
      <c r="E8" s="630">
        <v>-0.071</v>
      </c>
    </row>
    <row r="9" s="623" customFormat="1" ht="35" customHeight="1" spans="1:5">
      <c r="A9" s="153" t="s">
        <v>1177</v>
      </c>
      <c r="B9" s="629">
        <v>705.45</v>
      </c>
      <c r="C9" s="629">
        <v>736.57</v>
      </c>
      <c r="D9" s="629">
        <f t="shared" si="0"/>
        <v>31.12</v>
      </c>
      <c r="E9" s="630">
        <v>0.0441</v>
      </c>
    </row>
    <row r="10" s="623" customFormat="1" ht="35" customHeight="1" spans="1:5">
      <c r="A10" s="154" t="s">
        <v>1178</v>
      </c>
      <c r="B10" s="629"/>
      <c r="C10" s="629">
        <v>20</v>
      </c>
      <c r="D10" s="629">
        <f t="shared" si="0"/>
        <v>20</v>
      </c>
      <c r="E10" s="629"/>
    </row>
    <row r="11" s="623" customFormat="1" ht="35" customHeight="1" spans="1:5">
      <c r="A11" s="154" t="s">
        <v>1179</v>
      </c>
      <c r="B11" s="629">
        <v>705.45</v>
      </c>
      <c r="C11" s="629">
        <v>716.57</v>
      </c>
      <c r="D11" s="629">
        <f t="shared" si="0"/>
        <v>11.12</v>
      </c>
      <c r="E11" s="630">
        <v>0.0157</v>
      </c>
    </row>
    <row r="12" s="623" customFormat="1" ht="130" customHeight="1" spans="1:5">
      <c r="A12" s="631" t="s">
        <v>1180</v>
      </c>
      <c r="B12" s="631"/>
      <c r="C12" s="631"/>
      <c r="D12" s="631"/>
      <c r="E12" s="631"/>
    </row>
  </sheetData>
  <mergeCells count="6">
    <mergeCell ref="A2:E2"/>
    <mergeCell ref="D4:E4"/>
    <mergeCell ref="A12:E12"/>
    <mergeCell ref="A4:A5"/>
    <mergeCell ref="B4:B5"/>
    <mergeCell ref="C4:C5"/>
  </mergeCells>
  <pageMargins left="0.984027777777778" right="0.511805555555556" top="1" bottom="1" header="0.5" footer="0.5"/>
  <pageSetup paperSize="9" scale="80"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S26"/>
  <sheetViews>
    <sheetView showZeros="0" workbookViewId="0">
      <selection activeCell="X9" sqref="X9"/>
    </sheetView>
  </sheetViews>
  <sheetFormatPr defaultColWidth="7.875" defaultRowHeight="13.5" customHeight="1"/>
  <cols>
    <col min="1" max="1" width="5.5" style="510" customWidth="1"/>
    <col min="2" max="2" width="29.775" style="598" customWidth="1"/>
    <col min="3" max="3" width="9.5" style="599" customWidth="1"/>
    <col min="4" max="18" width="7.625" style="599" customWidth="1"/>
    <col min="19" max="32" width="9" style="600" customWidth="1"/>
    <col min="33" max="256" width="7.875" style="600" customWidth="1"/>
    <col min="257" max="16384" width="7.875" style="600"/>
  </cols>
  <sheetData>
    <row r="1" ht="24" customHeight="1" spans="1:2">
      <c r="A1" s="601" t="s">
        <v>1181</v>
      </c>
      <c r="B1" s="601"/>
    </row>
    <row r="2" ht="45" customHeight="1" spans="1:18">
      <c r="A2" s="600"/>
      <c r="B2" s="602" t="s">
        <v>1182</v>
      </c>
      <c r="C2" s="603"/>
      <c r="D2" s="603"/>
      <c r="E2" s="603"/>
      <c r="F2" s="603"/>
      <c r="G2" s="603"/>
      <c r="H2" s="603"/>
      <c r="I2" s="603"/>
      <c r="J2" s="603"/>
      <c r="K2" s="603"/>
      <c r="L2" s="603"/>
      <c r="M2" s="603"/>
      <c r="N2" s="603"/>
      <c r="O2" s="603"/>
      <c r="P2" s="603"/>
      <c r="Q2" s="603"/>
      <c r="R2" s="603"/>
    </row>
    <row r="3" ht="18" customHeight="1" spans="1:18">
      <c r="A3" s="600"/>
      <c r="B3" s="604" t="str">
        <f t="shared" ref="B3:O3" si="0">""</f>
        <v/>
      </c>
      <c r="C3" s="604" t="str">
        <f t="shared" si="0"/>
        <v/>
      </c>
      <c r="D3" s="604" t="str">
        <f t="shared" si="0"/>
        <v/>
      </c>
      <c r="E3" s="604" t="str">
        <f t="shared" si="0"/>
        <v/>
      </c>
      <c r="F3" s="604" t="str">
        <f t="shared" si="0"/>
        <v/>
      </c>
      <c r="G3" s="604" t="str">
        <f t="shared" si="0"/>
        <v/>
      </c>
      <c r="H3" s="604" t="str">
        <f t="shared" si="0"/>
        <v/>
      </c>
      <c r="I3" s="604" t="str">
        <f t="shared" si="0"/>
        <v/>
      </c>
      <c r="J3" s="604" t="str">
        <f t="shared" si="0"/>
        <v/>
      </c>
      <c r="K3" s="604" t="str">
        <f t="shared" si="0"/>
        <v/>
      </c>
      <c r="L3" s="604" t="str">
        <f t="shared" si="0"/>
        <v/>
      </c>
      <c r="M3" s="604" t="str">
        <f t="shared" si="0"/>
        <v/>
      </c>
      <c r="N3" s="604" t="str">
        <f t="shared" si="0"/>
        <v/>
      </c>
      <c r="O3" s="604" t="str">
        <f t="shared" si="0"/>
        <v/>
      </c>
      <c r="P3" s="622" t="s">
        <v>1183</v>
      </c>
      <c r="Q3" s="622"/>
      <c r="R3" s="622"/>
    </row>
    <row r="4" s="598" customFormat="1" ht="90.95" customHeight="1" spans="1:18">
      <c r="A4" s="605" t="s">
        <v>1184</v>
      </c>
      <c r="B4" s="605" t="s">
        <v>1185</v>
      </c>
      <c r="C4" s="606" t="s">
        <v>1186</v>
      </c>
      <c r="D4" s="606" t="s">
        <v>980</v>
      </c>
      <c r="E4" s="606" t="s">
        <v>990</v>
      </c>
      <c r="F4" s="606" t="s">
        <v>1012</v>
      </c>
      <c r="G4" s="606" t="s">
        <v>1028</v>
      </c>
      <c r="H4" s="606" t="s">
        <v>1036</v>
      </c>
      <c r="I4" s="606" t="s">
        <v>1044</v>
      </c>
      <c r="J4" s="606" t="s">
        <v>1050</v>
      </c>
      <c r="K4" s="606" t="s">
        <v>1058</v>
      </c>
      <c r="L4" s="606" t="s">
        <v>1064</v>
      </c>
      <c r="M4" s="606" t="s">
        <v>1076</v>
      </c>
      <c r="N4" s="606" t="s">
        <v>1082</v>
      </c>
      <c r="O4" s="606" t="s">
        <v>515</v>
      </c>
      <c r="P4" s="606" t="s">
        <v>508</v>
      </c>
      <c r="Q4" s="606" t="s">
        <v>1110</v>
      </c>
      <c r="R4" s="606" t="s">
        <v>1116</v>
      </c>
    </row>
    <row r="5" ht="55" customHeight="1" spans="1:18">
      <c r="A5" s="607" t="s">
        <v>1187</v>
      </c>
      <c r="B5" s="608" t="s">
        <v>97</v>
      </c>
      <c r="C5" s="609">
        <f t="shared" ref="C5:C25" si="1">SUM(D5:R5)</f>
        <v>20577</v>
      </c>
      <c r="D5" s="610">
        <v>13594</v>
      </c>
      <c r="E5" s="610">
        <v>3861</v>
      </c>
      <c r="F5" s="610">
        <v>85</v>
      </c>
      <c r="G5" s="610">
        <v>34</v>
      </c>
      <c r="H5" s="610">
        <v>994</v>
      </c>
      <c r="I5" s="610">
        <v>27</v>
      </c>
      <c r="J5" s="610">
        <v>50</v>
      </c>
      <c r="K5" s="610">
        <v>0</v>
      </c>
      <c r="L5" s="610">
        <v>1932</v>
      </c>
      <c r="M5" s="610">
        <v>0</v>
      </c>
      <c r="N5" s="610">
        <v>0</v>
      </c>
      <c r="O5" s="610">
        <v>0</v>
      </c>
      <c r="P5" s="610">
        <v>0</v>
      </c>
      <c r="Q5" s="610">
        <v>0</v>
      </c>
      <c r="R5" s="610">
        <v>0</v>
      </c>
    </row>
    <row r="6" ht="55" customHeight="1" spans="1:19">
      <c r="A6" s="607" t="s">
        <v>1188</v>
      </c>
      <c r="B6" s="608" t="s">
        <v>1189</v>
      </c>
      <c r="C6" s="609">
        <f t="shared" si="1"/>
        <v>32</v>
      </c>
      <c r="D6" s="610">
        <v>0</v>
      </c>
      <c r="E6" s="609">
        <v>0</v>
      </c>
      <c r="F6" s="609">
        <v>0</v>
      </c>
      <c r="G6" s="609">
        <v>0</v>
      </c>
      <c r="H6" s="609">
        <v>25</v>
      </c>
      <c r="I6" s="609">
        <v>0</v>
      </c>
      <c r="J6" s="609">
        <v>0</v>
      </c>
      <c r="K6" s="609">
        <v>0</v>
      </c>
      <c r="L6" s="609">
        <v>7</v>
      </c>
      <c r="M6" s="609">
        <v>0</v>
      </c>
      <c r="N6" s="609">
        <v>0</v>
      </c>
      <c r="O6" s="609">
        <v>0</v>
      </c>
      <c r="P6" s="609">
        <v>0</v>
      </c>
      <c r="Q6" s="609">
        <v>0</v>
      </c>
      <c r="R6" s="609">
        <v>0</v>
      </c>
      <c r="S6" s="600">
        <v>0</v>
      </c>
    </row>
    <row r="7" ht="55" customHeight="1" spans="1:19">
      <c r="A7" s="607" t="s">
        <v>1190</v>
      </c>
      <c r="B7" s="608" t="s">
        <v>1191</v>
      </c>
      <c r="C7" s="609">
        <f t="shared" si="1"/>
        <v>7564</v>
      </c>
      <c r="D7" s="610">
        <v>4708</v>
      </c>
      <c r="E7" s="610">
        <v>1620</v>
      </c>
      <c r="F7" s="610">
        <v>593</v>
      </c>
      <c r="G7" s="610">
        <v>17</v>
      </c>
      <c r="H7" s="610">
        <v>0</v>
      </c>
      <c r="I7" s="610">
        <v>0</v>
      </c>
      <c r="J7" s="610">
        <v>0</v>
      </c>
      <c r="K7" s="610">
        <v>0</v>
      </c>
      <c r="L7" s="610">
        <v>626</v>
      </c>
      <c r="M7" s="610">
        <v>0</v>
      </c>
      <c r="N7" s="609">
        <v>0</v>
      </c>
      <c r="O7" s="609">
        <v>0</v>
      </c>
      <c r="P7" s="609">
        <v>0</v>
      </c>
      <c r="Q7" s="609">
        <v>0</v>
      </c>
      <c r="R7" s="609">
        <v>0</v>
      </c>
      <c r="S7" s="600">
        <v>0</v>
      </c>
    </row>
    <row r="8" ht="55" customHeight="1" spans="1:19">
      <c r="A8" s="607" t="s">
        <v>1192</v>
      </c>
      <c r="B8" s="608" t="s">
        <v>1193</v>
      </c>
      <c r="C8" s="609">
        <f t="shared" si="1"/>
        <v>50377</v>
      </c>
      <c r="D8" s="610">
        <v>1122</v>
      </c>
      <c r="E8" s="610">
        <v>193</v>
      </c>
      <c r="F8" s="610">
        <v>8071</v>
      </c>
      <c r="G8" s="610">
        <v>460</v>
      </c>
      <c r="H8" s="610">
        <v>34170</v>
      </c>
      <c r="I8" s="610">
        <v>488</v>
      </c>
      <c r="J8" s="610">
        <v>0</v>
      </c>
      <c r="K8" s="610">
        <v>0</v>
      </c>
      <c r="L8" s="610">
        <v>5873</v>
      </c>
      <c r="M8" s="609">
        <v>0</v>
      </c>
      <c r="N8" s="609">
        <v>0</v>
      </c>
      <c r="O8" s="609">
        <v>0</v>
      </c>
      <c r="P8" s="609">
        <v>0</v>
      </c>
      <c r="Q8" s="609">
        <v>0</v>
      </c>
      <c r="R8" s="609">
        <v>0</v>
      </c>
      <c r="S8" s="600">
        <v>0</v>
      </c>
    </row>
    <row r="9" ht="55" customHeight="1" spans="1:19">
      <c r="A9" s="607" t="s">
        <v>1194</v>
      </c>
      <c r="B9" s="608" t="s">
        <v>1195</v>
      </c>
      <c r="C9" s="609">
        <f t="shared" si="1"/>
        <v>139</v>
      </c>
      <c r="D9" s="610">
        <v>132</v>
      </c>
      <c r="E9" s="609">
        <v>7</v>
      </c>
      <c r="F9" s="609">
        <v>0</v>
      </c>
      <c r="G9" s="609">
        <v>0</v>
      </c>
      <c r="H9" s="609">
        <v>0</v>
      </c>
      <c r="I9" s="609">
        <v>0</v>
      </c>
      <c r="J9" s="609">
        <v>0</v>
      </c>
      <c r="K9" s="609">
        <v>0</v>
      </c>
      <c r="L9" s="609">
        <v>0</v>
      </c>
      <c r="M9" s="609">
        <v>0</v>
      </c>
      <c r="N9" s="609">
        <v>0</v>
      </c>
      <c r="O9" s="609">
        <v>0</v>
      </c>
      <c r="P9" s="609">
        <v>0</v>
      </c>
      <c r="Q9" s="609">
        <v>0</v>
      </c>
      <c r="R9" s="609">
        <v>0</v>
      </c>
      <c r="S9" s="600">
        <v>0</v>
      </c>
    </row>
    <row r="10" ht="55" customHeight="1" spans="1:19">
      <c r="A10" s="607" t="s">
        <v>1196</v>
      </c>
      <c r="B10" s="608" t="s">
        <v>1197</v>
      </c>
      <c r="C10" s="609">
        <f t="shared" si="1"/>
        <v>3403</v>
      </c>
      <c r="D10" s="610">
        <v>536</v>
      </c>
      <c r="E10" s="609">
        <v>244</v>
      </c>
      <c r="F10" s="609">
        <v>400</v>
      </c>
      <c r="G10" s="609">
        <v>1033</v>
      </c>
      <c r="H10" s="609">
        <v>1120</v>
      </c>
      <c r="I10" s="609">
        <v>35</v>
      </c>
      <c r="J10" s="609">
        <v>0</v>
      </c>
      <c r="K10" s="609">
        <v>0</v>
      </c>
      <c r="L10" s="609">
        <v>35</v>
      </c>
      <c r="M10" s="609">
        <v>0</v>
      </c>
      <c r="N10" s="609">
        <v>0</v>
      </c>
      <c r="O10" s="609">
        <v>0</v>
      </c>
      <c r="P10" s="609">
        <v>0</v>
      </c>
      <c r="Q10" s="609">
        <v>0</v>
      </c>
      <c r="R10" s="609">
        <v>0</v>
      </c>
      <c r="S10" s="600">
        <v>0</v>
      </c>
    </row>
    <row r="11" ht="55" customHeight="1" spans="1:19">
      <c r="A11" s="607" t="s">
        <v>1198</v>
      </c>
      <c r="B11" s="608" t="s">
        <v>1199</v>
      </c>
      <c r="C11" s="609">
        <f t="shared" si="1"/>
        <v>50430</v>
      </c>
      <c r="D11" s="610">
        <v>4623</v>
      </c>
      <c r="E11" s="610">
        <v>157</v>
      </c>
      <c r="F11" s="610">
        <v>0</v>
      </c>
      <c r="G11" s="610">
        <v>21</v>
      </c>
      <c r="H11" s="610">
        <v>6185</v>
      </c>
      <c r="I11" s="610">
        <v>1</v>
      </c>
      <c r="J11" s="610">
        <v>0</v>
      </c>
      <c r="K11" s="610">
        <v>0</v>
      </c>
      <c r="L11" s="610">
        <v>28033</v>
      </c>
      <c r="M11" s="610">
        <v>11410</v>
      </c>
      <c r="N11" s="610">
        <v>0</v>
      </c>
      <c r="O11" s="610">
        <v>0</v>
      </c>
      <c r="P11" s="610">
        <v>0</v>
      </c>
      <c r="Q11" s="610">
        <v>0</v>
      </c>
      <c r="R11" s="610">
        <v>0</v>
      </c>
      <c r="S11" s="600">
        <v>0</v>
      </c>
    </row>
    <row r="12" ht="55" customHeight="1" spans="1:19">
      <c r="A12" s="607" t="s">
        <v>1200</v>
      </c>
      <c r="B12" s="608" t="s">
        <v>1201</v>
      </c>
      <c r="C12" s="609">
        <f t="shared" si="1"/>
        <v>31913</v>
      </c>
      <c r="D12" s="610">
        <v>2971</v>
      </c>
      <c r="E12" s="609">
        <v>1229</v>
      </c>
      <c r="F12" s="609">
        <v>400</v>
      </c>
      <c r="G12" s="609">
        <v>4</v>
      </c>
      <c r="H12" s="609">
        <v>9869</v>
      </c>
      <c r="I12" s="609">
        <v>7</v>
      </c>
      <c r="J12" s="609">
        <v>0</v>
      </c>
      <c r="K12" s="609">
        <v>0</v>
      </c>
      <c r="L12" s="609">
        <v>16961</v>
      </c>
      <c r="M12" s="609">
        <v>472</v>
      </c>
      <c r="N12" s="609">
        <v>0</v>
      </c>
      <c r="O12" s="609">
        <v>0</v>
      </c>
      <c r="P12" s="609">
        <v>0</v>
      </c>
      <c r="Q12" s="609">
        <v>0</v>
      </c>
      <c r="R12" s="609">
        <v>0</v>
      </c>
      <c r="S12" s="600">
        <v>0</v>
      </c>
    </row>
    <row r="13" ht="55" customHeight="1" spans="1:19">
      <c r="A13" s="607" t="s">
        <v>1202</v>
      </c>
      <c r="B13" s="608" t="s">
        <v>1203</v>
      </c>
      <c r="C13" s="609">
        <f t="shared" si="1"/>
        <v>4608</v>
      </c>
      <c r="D13" s="610">
        <v>275</v>
      </c>
      <c r="E13" s="609">
        <v>58</v>
      </c>
      <c r="F13" s="609">
        <v>0</v>
      </c>
      <c r="G13" s="609">
        <v>40</v>
      </c>
      <c r="H13" s="609">
        <v>0</v>
      </c>
      <c r="I13" s="609">
        <v>0</v>
      </c>
      <c r="J13" s="609">
        <v>20</v>
      </c>
      <c r="K13" s="609">
        <v>0</v>
      </c>
      <c r="L13" s="609">
        <v>4215</v>
      </c>
      <c r="M13" s="609">
        <v>0</v>
      </c>
      <c r="N13" s="609">
        <v>0</v>
      </c>
      <c r="O13" s="609">
        <v>0</v>
      </c>
      <c r="P13" s="609">
        <v>0</v>
      </c>
      <c r="Q13" s="609">
        <v>0</v>
      </c>
      <c r="R13" s="609">
        <v>0</v>
      </c>
      <c r="S13" s="600">
        <v>0</v>
      </c>
    </row>
    <row r="14" ht="55" customHeight="1" spans="1:19">
      <c r="A14" s="607" t="s">
        <v>1204</v>
      </c>
      <c r="B14" s="608" t="s">
        <v>1205</v>
      </c>
      <c r="C14" s="609">
        <f t="shared" si="1"/>
        <v>1517</v>
      </c>
      <c r="D14" s="610">
        <v>384</v>
      </c>
      <c r="E14" s="609">
        <v>67</v>
      </c>
      <c r="F14" s="609">
        <v>79</v>
      </c>
      <c r="G14" s="609">
        <v>0</v>
      </c>
      <c r="H14" s="609">
        <v>979</v>
      </c>
      <c r="I14" s="609">
        <v>4</v>
      </c>
      <c r="J14" s="609">
        <v>0</v>
      </c>
      <c r="K14" s="609">
        <v>0</v>
      </c>
      <c r="L14" s="609">
        <v>4</v>
      </c>
      <c r="M14" s="609">
        <v>0</v>
      </c>
      <c r="N14" s="609">
        <v>0</v>
      </c>
      <c r="O14" s="609">
        <v>0</v>
      </c>
      <c r="P14" s="609">
        <v>0</v>
      </c>
      <c r="Q14" s="609">
        <v>0</v>
      </c>
      <c r="R14" s="609">
        <v>0</v>
      </c>
      <c r="S14" s="600">
        <v>0</v>
      </c>
    </row>
    <row r="15" ht="55" customHeight="1" spans="1:19">
      <c r="A15" s="607" t="s">
        <v>1206</v>
      </c>
      <c r="B15" s="608" t="s">
        <v>1207</v>
      </c>
      <c r="C15" s="609">
        <f t="shared" si="1"/>
        <v>74288</v>
      </c>
      <c r="D15" s="610">
        <v>3345</v>
      </c>
      <c r="E15" s="610">
        <v>1981</v>
      </c>
      <c r="F15" s="610">
        <v>19437</v>
      </c>
      <c r="G15" s="610">
        <v>30112</v>
      </c>
      <c r="H15" s="610">
        <v>3601</v>
      </c>
      <c r="I15" s="610">
        <v>22</v>
      </c>
      <c r="J15" s="610">
        <v>168</v>
      </c>
      <c r="K15" s="610">
        <v>0</v>
      </c>
      <c r="L15" s="610">
        <v>15622</v>
      </c>
      <c r="M15" s="610">
        <v>0</v>
      </c>
      <c r="N15" s="610">
        <v>0</v>
      </c>
      <c r="O15" s="610">
        <v>0</v>
      </c>
      <c r="P15" s="610">
        <v>0</v>
      </c>
      <c r="Q15" s="610">
        <v>0</v>
      </c>
      <c r="R15" s="610">
        <v>0</v>
      </c>
      <c r="S15" s="600">
        <v>0</v>
      </c>
    </row>
    <row r="16" ht="55" customHeight="1" spans="1:19">
      <c r="A16" s="607" t="s">
        <v>1208</v>
      </c>
      <c r="B16" s="608" t="s">
        <v>1209</v>
      </c>
      <c r="C16" s="609">
        <f t="shared" si="1"/>
        <v>13004</v>
      </c>
      <c r="D16" s="610">
        <v>222</v>
      </c>
      <c r="E16" s="610">
        <v>174</v>
      </c>
      <c r="F16" s="610">
        <v>10348</v>
      </c>
      <c r="G16" s="610">
        <v>0</v>
      </c>
      <c r="H16" s="610">
        <v>146</v>
      </c>
      <c r="I16" s="610">
        <v>1509</v>
      </c>
      <c r="J16" s="610">
        <v>600</v>
      </c>
      <c r="K16" s="610">
        <v>0</v>
      </c>
      <c r="L16" s="610">
        <v>5</v>
      </c>
      <c r="M16" s="610">
        <v>0</v>
      </c>
      <c r="N16" s="610">
        <v>0</v>
      </c>
      <c r="O16" s="610">
        <v>0</v>
      </c>
      <c r="P16" s="610">
        <v>0</v>
      </c>
      <c r="Q16" s="610">
        <v>0</v>
      </c>
      <c r="R16" s="610">
        <v>0</v>
      </c>
      <c r="S16" s="600">
        <v>0</v>
      </c>
    </row>
    <row r="17" ht="55" customHeight="1" spans="1:19">
      <c r="A17" s="607" t="s">
        <v>1210</v>
      </c>
      <c r="B17" s="608" t="s">
        <v>1211</v>
      </c>
      <c r="C17" s="609">
        <f t="shared" si="1"/>
        <v>760</v>
      </c>
      <c r="D17" s="610">
        <v>0</v>
      </c>
      <c r="E17" s="609">
        <v>0</v>
      </c>
      <c r="F17" s="609">
        <v>0</v>
      </c>
      <c r="G17" s="609">
        <v>0</v>
      </c>
      <c r="H17" s="609">
        <v>0</v>
      </c>
      <c r="I17" s="609">
        <v>0</v>
      </c>
      <c r="J17" s="609">
        <v>760</v>
      </c>
      <c r="K17" s="609">
        <v>0</v>
      </c>
      <c r="L17" s="609">
        <v>0</v>
      </c>
      <c r="M17" s="609">
        <v>0</v>
      </c>
      <c r="N17" s="609">
        <v>0</v>
      </c>
      <c r="O17" s="609">
        <v>0</v>
      </c>
      <c r="P17" s="609">
        <v>0</v>
      </c>
      <c r="Q17" s="609">
        <v>0</v>
      </c>
      <c r="R17" s="609">
        <v>0</v>
      </c>
      <c r="S17" s="600">
        <v>0</v>
      </c>
    </row>
    <row r="18" ht="55" customHeight="1" spans="1:19">
      <c r="A18" s="607" t="s">
        <v>1212</v>
      </c>
      <c r="B18" s="608" t="s">
        <v>1213</v>
      </c>
      <c r="C18" s="609">
        <f t="shared" si="1"/>
        <v>802</v>
      </c>
      <c r="D18" s="610">
        <v>246</v>
      </c>
      <c r="E18" s="609">
        <v>16</v>
      </c>
      <c r="F18" s="609">
        <v>0</v>
      </c>
      <c r="G18" s="609">
        <v>0</v>
      </c>
      <c r="H18" s="609">
        <v>0</v>
      </c>
      <c r="I18" s="609">
        <v>0</v>
      </c>
      <c r="J18" s="609">
        <v>534</v>
      </c>
      <c r="K18" s="609">
        <v>0</v>
      </c>
      <c r="L18" s="609">
        <v>6</v>
      </c>
      <c r="M18" s="609">
        <v>0</v>
      </c>
      <c r="N18" s="609">
        <v>0</v>
      </c>
      <c r="O18" s="609">
        <v>0</v>
      </c>
      <c r="P18" s="609">
        <v>0</v>
      </c>
      <c r="Q18" s="609">
        <v>0</v>
      </c>
      <c r="R18" s="609">
        <v>0</v>
      </c>
      <c r="S18" s="600">
        <v>0</v>
      </c>
    </row>
    <row r="19" ht="55" customHeight="1" spans="1:19">
      <c r="A19" s="611" t="s">
        <v>1214</v>
      </c>
      <c r="B19" s="612" t="s">
        <v>1215</v>
      </c>
      <c r="C19" s="609">
        <f t="shared" si="1"/>
        <v>27289</v>
      </c>
      <c r="D19" s="610">
        <v>939</v>
      </c>
      <c r="E19" s="613">
        <v>26128</v>
      </c>
      <c r="F19" s="613">
        <v>72</v>
      </c>
      <c r="G19" s="613">
        <v>0</v>
      </c>
      <c r="H19" s="613">
        <v>27</v>
      </c>
      <c r="I19" s="613">
        <v>0</v>
      </c>
      <c r="J19" s="613">
        <v>0</v>
      </c>
      <c r="K19" s="613">
        <v>0</v>
      </c>
      <c r="L19" s="613">
        <v>123</v>
      </c>
      <c r="M19" s="613">
        <v>0</v>
      </c>
      <c r="N19" s="613">
        <v>0</v>
      </c>
      <c r="O19" s="613">
        <v>0</v>
      </c>
      <c r="P19" s="613">
        <v>0</v>
      </c>
      <c r="Q19" s="613">
        <v>0</v>
      </c>
      <c r="R19" s="613">
        <v>0</v>
      </c>
      <c r="S19" s="600">
        <v>0</v>
      </c>
    </row>
    <row r="20" ht="55" customHeight="1" spans="1:19">
      <c r="A20" s="614" t="s">
        <v>1216</v>
      </c>
      <c r="B20" s="615" t="s">
        <v>1217</v>
      </c>
      <c r="C20" s="609">
        <f t="shared" si="1"/>
        <v>10024</v>
      </c>
      <c r="D20" s="610">
        <v>2091</v>
      </c>
      <c r="E20" s="616">
        <v>0</v>
      </c>
      <c r="F20" s="616">
        <v>0</v>
      </c>
      <c r="G20" s="616">
        <v>1255</v>
      </c>
      <c r="H20" s="616">
        <v>3838</v>
      </c>
      <c r="I20" s="616">
        <v>0</v>
      </c>
      <c r="J20" s="616">
        <v>0</v>
      </c>
      <c r="K20" s="616">
        <v>0</v>
      </c>
      <c r="L20" s="616">
        <v>2840</v>
      </c>
      <c r="M20" s="616">
        <v>0</v>
      </c>
      <c r="N20" s="616">
        <v>0</v>
      </c>
      <c r="O20" s="616">
        <v>0</v>
      </c>
      <c r="P20" s="616">
        <v>0</v>
      </c>
      <c r="Q20" s="616">
        <v>0</v>
      </c>
      <c r="R20" s="616">
        <v>0</v>
      </c>
      <c r="S20" s="600">
        <v>0</v>
      </c>
    </row>
    <row r="21" ht="55" customHeight="1" spans="1:19">
      <c r="A21" s="614" t="s">
        <v>1218</v>
      </c>
      <c r="B21" s="615" t="s">
        <v>1219</v>
      </c>
      <c r="C21" s="609">
        <f t="shared" si="1"/>
        <v>350</v>
      </c>
      <c r="D21" s="610">
        <v>0</v>
      </c>
      <c r="E21" s="616">
        <v>0</v>
      </c>
      <c r="F21" s="616">
        <v>0</v>
      </c>
      <c r="G21" s="616">
        <v>0</v>
      </c>
      <c r="H21" s="616">
        <v>0</v>
      </c>
      <c r="I21" s="616">
        <v>0</v>
      </c>
      <c r="J21" s="616">
        <v>350</v>
      </c>
      <c r="K21" s="616">
        <v>0</v>
      </c>
      <c r="L21" s="616">
        <v>0</v>
      </c>
      <c r="M21" s="616">
        <v>0</v>
      </c>
      <c r="N21" s="616">
        <v>0</v>
      </c>
      <c r="O21" s="616">
        <v>0</v>
      </c>
      <c r="P21" s="616">
        <v>0</v>
      </c>
      <c r="Q21" s="616">
        <v>0</v>
      </c>
      <c r="R21" s="616">
        <v>0</v>
      </c>
      <c r="S21" s="600">
        <v>0</v>
      </c>
    </row>
    <row r="22" ht="55" customHeight="1" spans="1:19">
      <c r="A22" s="607" t="s">
        <v>1220</v>
      </c>
      <c r="B22" s="608" t="s">
        <v>1221</v>
      </c>
      <c r="C22" s="609">
        <f t="shared" si="1"/>
        <v>5116</v>
      </c>
      <c r="D22" s="610">
        <v>157</v>
      </c>
      <c r="E22" s="609">
        <v>391</v>
      </c>
      <c r="F22" s="609">
        <v>1479</v>
      </c>
      <c r="G22" s="609">
        <v>2535</v>
      </c>
      <c r="H22" s="609">
        <v>95</v>
      </c>
      <c r="I22" s="609">
        <v>0</v>
      </c>
      <c r="J22" s="609">
        <v>0</v>
      </c>
      <c r="K22" s="609">
        <v>0</v>
      </c>
      <c r="L22" s="609">
        <v>459</v>
      </c>
      <c r="M22" s="609">
        <v>0</v>
      </c>
      <c r="N22" s="609">
        <v>0</v>
      </c>
      <c r="O22" s="609">
        <v>0</v>
      </c>
      <c r="P22" s="609">
        <v>0</v>
      </c>
      <c r="Q22" s="609">
        <v>0</v>
      </c>
      <c r="R22" s="609">
        <v>0</v>
      </c>
      <c r="S22" s="600">
        <v>0</v>
      </c>
    </row>
    <row r="23" ht="55" customHeight="1" spans="1:19">
      <c r="A23" s="607" t="s">
        <v>1222</v>
      </c>
      <c r="B23" s="608" t="s">
        <v>1223</v>
      </c>
      <c r="C23" s="609">
        <f t="shared" si="1"/>
        <v>1000</v>
      </c>
      <c r="D23" s="610">
        <v>0</v>
      </c>
      <c r="E23" s="617">
        <v>0</v>
      </c>
      <c r="F23" s="617">
        <v>0</v>
      </c>
      <c r="G23" s="617">
        <v>0</v>
      </c>
      <c r="H23" s="617">
        <v>0</v>
      </c>
      <c r="I23" s="617">
        <v>0</v>
      </c>
      <c r="J23" s="617">
        <v>0</v>
      </c>
      <c r="K23" s="617">
        <v>0</v>
      </c>
      <c r="L23" s="617">
        <v>0</v>
      </c>
      <c r="M23" s="617">
        <v>0</v>
      </c>
      <c r="N23" s="617">
        <v>0</v>
      </c>
      <c r="O23" s="617">
        <v>0</v>
      </c>
      <c r="P23" s="617">
        <v>0</v>
      </c>
      <c r="Q23" s="609">
        <v>0</v>
      </c>
      <c r="R23" s="617">
        <v>1000</v>
      </c>
      <c r="S23" s="600">
        <v>0</v>
      </c>
    </row>
    <row r="24" ht="55" customHeight="1" spans="1:18">
      <c r="A24" s="607" t="s">
        <v>1224</v>
      </c>
      <c r="B24" s="608" t="s">
        <v>1225</v>
      </c>
      <c r="C24" s="609">
        <f t="shared" si="1"/>
        <v>790</v>
      </c>
      <c r="D24" s="609">
        <v>0</v>
      </c>
      <c r="E24" s="609">
        <v>0</v>
      </c>
      <c r="F24" s="609">
        <v>0</v>
      </c>
      <c r="G24" s="609">
        <v>0</v>
      </c>
      <c r="H24" s="609">
        <v>0</v>
      </c>
      <c r="I24" s="609">
        <v>0</v>
      </c>
      <c r="J24" s="609">
        <v>0</v>
      </c>
      <c r="K24" s="609">
        <v>0</v>
      </c>
      <c r="L24" s="609">
        <v>0</v>
      </c>
      <c r="M24" s="609">
        <v>0</v>
      </c>
      <c r="N24" s="609">
        <v>0</v>
      </c>
      <c r="O24" s="609">
        <v>0</v>
      </c>
      <c r="P24" s="609">
        <v>0</v>
      </c>
      <c r="Q24" s="609">
        <v>0</v>
      </c>
      <c r="R24" s="609">
        <v>790</v>
      </c>
    </row>
    <row r="25" ht="55" customHeight="1" spans="1:18">
      <c r="A25" s="618">
        <v>230</v>
      </c>
      <c r="B25" s="608" t="s">
        <v>508</v>
      </c>
      <c r="C25" s="609">
        <f t="shared" si="1"/>
        <v>6500</v>
      </c>
      <c r="D25" s="617">
        <v>0</v>
      </c>
      <c r="E25" s="617">
        <v>0</v>
      </c>
      <c r="F25" s="617">
        <v>0</v>
      </c>
      <c r="G25" s="617">
        <v>0</v>
      </c>
      <c r="H25" s="617">
        <v>0</v>
      </c>
      <c r="I25" s="617">
        <v>0</v>
      </c>
      <c r="J25" s="617">
        <v>0</v>
      </c>
      <c r="K25" s="617">
        <v>0</v>
      </c>
      <c r="L25" s="617">
        <v>0</v>
      </c>
      <c r="M25" s="617">
        <v>0</v>
      </c>
      <c r="N25" s="617">
        <v>0</v>
      </c>
      <c r="O25" s="609">
        <v>0</v>
      </c>
      <c r="P25" s="609">
        <v>0</v>
      </c>
      <c r="Q25" s="617">
        <v>0</v>
      </c>
      <c r="R25" s="617">
        <v>6500</v>
      </c>
    </row>
    <row r="26" ht="55" customHeight="1" spans="1:18">
      <c r="A26" s="619"/>
      <c r="B26" s="620" t="s">
        <v>507</v>
      </c>
      <c r="C26" s="621">
        <f t="shared" ref="C26:R26" si="2">SUM(C5:C25)</f>
        <v>310483</v>
      </c>
      <c r="D26" s="621">
        <f t="shared" si="2"/>
        <v>35345</v>
      </c>
      <c r="E26" s="621">
        <f t="shared" si="2"/>
        <v>36126</v>
      </c>
      <c r="F26" s="621">
        <f t="shared" si="2"/>
        <v>40964</v>
      </c>
      <c r="G26" s="621">
        <f t="shared" si="2"/>
        <v>35511</v>
      </c>
      <c r="H26" s="621">
        <f t="shared" si="2"/>
        <v>61049</v>
      </c>
      <c r="I26" s="621">
        <f t="shared" si="2"/>
        <v>2093</v>
      </c>
      <c r="J26" s="621">
        <f t="shared" si="2"/>
        <v>2482</v>
      </c>
      <c r="K26" s="621">
        <f t="shared" si="2"/>
        <v>0</v>
      </c>
      <c r="L26" s="621">
        <f t="shared" si="2"/>
        <v>76741</v>
      </c>
      <c r="M26" s="621">
        <f t="shared" si="2"/>
        <v>11882</v>
      </c>
      <c r="N26" s="621">
        <f t="shared" si="2"/>
        <v>0</v>
      </c>
      <c r="O26" s="621">
        <f t="shared" si="2"/>
        <v>0</v>
      </c>
      <c r="P26" s="621">
        <f t="shared" si="2"/>
        <v>0</v>
      </c>
      <c r="Q26" s="621">
        <f t="shared" si="2"/>
        <v>0</v>
      </c>
      <c r="R26" s="621">
        <f t="shared" si="2"/>
        <v>8290</v>
      </c>
    </row>
  </sheetData>
  <mergeCells count="2">
    <mergeCell ref="B2:R2"/>
    <mergeCell ref="P3:R3"/>
  </mergeCells>
  <printOptions horizontalCentered="1"/>
  <pageMargins left="0.944444444444444" right="0.944444444444444" top="0.393055555555556" bottom="0.393055555555556" header="0.196527777777778" footer="0.196527777777778"/>
  <pageSetup paperSize="9" scale="45" fitToHeight="0" orientation="portrait" useFirstPageNumber="1"/>
  <headerFooter alignWithMargins="0">
    <oddFooter>&amp;C&amp;20第 &amp;P+39 页，共 &amp;N+50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32"/>
  <sheetViews>
    <sheetView showGridLines="0" showZeros="0" workbookViewId="0">
      <pane xSplit="1" ySplit="6" topLeftCell="B28" activePane="bottomRight" state="frozen"/>
      <selection/>
      <selection pane="topRight"/>
      <selection pane="bottomLeft"/>
      <selection pane="bottomRight" activeCell="O22" sqref="O22"/>
    </sheetView>
  </sheetViews>
  <sheetFormatPr defaultColWidth="9" defaultRowHeight="14.25" outlineLevelCol="3"/>
  <cols>
    <col min="1" max="1" width="35.75" style="574" customWidth="1"/>
    <col min="2" max="4" width="19.625" style="574" customWidth="1"/>
    <col min="5" max="16384" width="9" style="574"/>
  </cols>
  <sheetData>
    <row r="1" ht="19.15" customHeight="1" spans="1:1">
      <c r="A1" s="575" t="s">
        <v>1226</v>
      </c>
    </row>
    <row r="2" ht="31.15" customHeight="1" spans="1:4">
      <c r="A2" s="576" t="s">
        <v>1227</v>
      </c>
      <c r="B2" s="577"/>
      <c r="C2" s="577"/>
      <c r="D2" s="577"/>
    </row>
    <row r="3" ht="24" customHeight="1" spans="1:4">
      <c r="A3" s="578" t="str">
        <f>""</f>
        <v/>
      </c>
      <c r="B3" s="579"/>
      <c r="C3" s="580" t="s">
        <v>2</v>
      </c>
      <c r="D3" s="580"/>
    </row>
    <row r="4" ht="18.95" hidden="1" customHeight="1" spans="1:4">
      <c r="A4" s="581"/>
      <c r="B4" s="582"/>
      <c r="C4" s="582"/>
      <c r="D4" s="583" t="s">
        <v>1228</v>
      </c>
    </row>
    <row r="5" ht="23.45" customHeight="1" spans="1:4">
      <c r="A5" s="584" t="s">
        <v>3</v>
      </c>
      <c r="B5" s="585" t="s">
        <v>6</v>
      </c>
      <c r="C5" s="585" t="s">
        <v>758</v>
      </c>
      <c r="D5" s="585" t="s">
        <v>759</v>
      </c>
    </row>
    <row r="6" ht="37.15" customHeight="1" spans="1:4">
      <c r="A6" s="586"/>
      <c r="B6" s="585"/>
      <c r="C6" s="585"/>
      <c r="D6" s="585"/>
    </row>
    <row r="7" ht="30" customHeight="1" spans="1:4">
      <c r="A7" s="587" t="s">
        <v>524</v>
      </c>
      <c r="B7" s="588"/>
      <c r="C7" s="589"/>
      <c r="D7" s="313" t="str">
        <f>IF(AND(B7&lt;&gt;0,C7&lt;&gt;0),C7/B7,"")</f>
        <v/>
      </c>
    </row>
    <row r="8" ht="30" customHeight="1" spans="1:4">
      <c r="A8" s="587" t="s">
        <v>525</v>
      </c>
      <c r="B8" s="588"/>
      <c r="C8" s="589"/>
      <c r="D8" s="313" t="str">
        <f>IF(AND(B8&lt;&gt;0,C8&lt;&gt;0),C8/B8,"")</f>
        <v/>
      </c>
    </row>
    <row r="9" ht="30" customHeight="1" spans="1:4">
      <c r="A9" s="587" t="s">
        <v>527</v>
      </c>
      <c r="B9" s="588"/>
      <c r="C9" s="589"/>
      <c r="D9" s="313" t="str">
        <f>IF(AND(B9&lt;&gt;0,C9&lt;&gt;0),C9/B9,"")</f>
        <v/>
      </c>
    </row>
    <row r="10" ht="30" customHeight="1" spans="1:4">
      <c r="A10" s="587" t="s">
        <v>528</v>
      </c>
      <c r="B10" s="588">
        <f>SUM(B11:B17)</f>
        <v>8144</v>
      </c>
      <c r="C10" s="588">
        <f>SUM(C11:C17)</f>
        <v>52248</v>
      </c>
      <c r="D10" s="313">
        <f>IF(AND(B10&lt;&gt;0,C10&lt;&gt;0),C10/B10,"")</f>
        <v>6.416</v>
      </c>
    </row>
    <row r="11" ht="24" customHeight="1" spans="1:4">
      <c r="A11" s="590" t="s">
        <v>529</v>
      </c>
      <c r="B11" s="588">
        <v>6897</v>
      </c>
      <c r="C11" s="589">
        <v>52248</v>
      </c>
      <c r="D11" s="313">
        <f>IF(AND(B11&lt;&gt;0,C11&lt;&gt;0),C11/B11,"")</f>
        <v>7.575</v>
      </c>
    </row>
    <row r="12" ht="24" customHeight="1" spans="1:4">
      <c r="A12" s="591" t="s">
        <v>530</v>
      </c>
      <c r="B12" s="588"/>
      <c r="C12" s="589"/>
      <c r="D12" s="313" t="str">
        <f t="shared" ref="D12:D32" si="0">IF(AND(B12&lt;&gt;0,C12&lt;&gt;0),C12/B12,"")</f>
        <v/>
      </c>
    </row>
    <row r="13" ht="24" customHeight="1" spans="1:4">
      <c r="A13" s="590" t="s">
        <v>531</v>
      </c>
      <c r="B13" s="588"/>
      <c r="C13" s="589"/>
      <c r="D13" s="313" t="str">
        <f t="shared" si="0"/>
        <v/>
      </c>
    </row>
    <row r="14" ht="24" customHeight="1" spans="1:4">
      <c r="A14" s="591" t="s">
        <v>532</v>
      </c>
      <c r="B14" s="588"/>
      <c r="C14" s="589"/>
      <c r="D14" s="313" t="str">
        <f t="shared" si="0"/>
        <v/>
      </c>
    </row>
    <row r="15" ht="24" customHeight="1" spans="1:4">
      <c r="A15" s="591" t="s">
        <v>533</v>
      </c>
      <c r="B15" s="588"/>
      <c r="C15" s="589"/>
      <c r="D15" s="313" t="str">
        <f t="shared" si="0"/>
        <v/>
      </c>
    </row>
    <row r="16" ht="24" customHeight="1" spans="1:4">
      <c r="A16" s="591" t="s">
        <v>534</v>
      </c>
      <c r="B16" s="588">
        <v>1247</v>
      </c>
      <c r="C16" s="589"/>
      <c r="D16" s="313" t="str">
        <f t="shared" si="0"/>
        <v/>
      </c>
    </row>
    <row r="17" ht="24" customHeight="1" spans="1:4">
      <c r="A17" s="590" t="s">
        <v>535</v>
      </c>
      <c r="B17" s="588"/>
      <c r="C17" s="589"/>
      <c r="D17" s="313" t="str">
        <f t="shared" si="0"/>
        <v/>
      </c>
    </row>
    <row r="18" ht="30" customHeight="1" spans="1:4">
      <c r="A18" s="587" t="s">
        <v>536</v>
      </c>
      <c r="B18" s="588"/>
      <c r="C18" s="589"/>
      <c r="D18" s="313" t="str">
        <f t="shared" si="0"/>
        <v/>
      </c>
    </row>
    <row r="19" ht="30" customHeight="1" spans="1:4">
      <c r="A19" s="587" t="s">
        <v>537</v>
      </c>
      <c r="B19" s="588"/>
      <c r="C19" s="588"/>
      <c r="D19" s="313" t="str">
        <f t="shared" si="0"/>
        <v/>
      </c>
    </row>
    <row r="20" ht="30" customHeight="1" spans="1:4">
      <c r="A20" s="587" t="s">
        <v>538</v>
      </c>
      <c r="B20" s="588"/>
      <c r="C20" s="589"/>
      <c r="D20" s="313" t="str">
        <f t="shared" si="0"/>
        <v/>
      </c>
    </row>
    <row r="21" ht="30" customHeight="1" spans="1:4">
      <c r="A21" s="587" t="s">
        <v>539</v>
      </c>
      <c r="B21" s="588"/>
      <c r="C21" s="589"/>
      <c r="D21" s="313" t="str">
        <f t="shared" si="0"/>
        <v/>
      </c>
    </row>
    <row r="22" ht="30" customHeight="1" spans="1:4">
      <c r="A22" s="587" t="s">
        <v>540</v>
      </c>
      <c r="B22" s="588"/>
      <c r="C22" s="588"/>
      <c r="D22" s="313" t="str">
        <f t="shared" si="0"/>
        <v/>
      </c>
    </row>
    <row r="23" ht="30" customHeight="1" spans="1:4">
      <c r="A23" s="587" t="s">
        <v>541</v>
      </c>
      <c r="B23" s="588">
        <v>291</v>
      </c>
      <c r="C23" s="588">
        <v>240</v>
      </c>
      <c r="D23" s="313">
        <f t="shared" si="0"/>
        <v>0.825</v>
      </c>
    </row>
    <row r="24" ht="30" customHeight="1" spans="1:4">
      <c r="A24" s="592" t="s">
        <v>32</v>
      </c>
      <c r="B24" s="593">
        <f>SUM(B7:B10,B18:B23)</f>
        <v>8435</v>
      </c>
      <c r="C24" s="593">
        <f>SUM(C7:C10,C18:C23)</f>
        <v>52488</v>
      </c>
      <c r="D24" s="313">
        <f t="shared" si="0"/>
        <v>6.223</v>
      </c>
    </row>
    <row r="25" ht="30" customHeight="1" spans="1:4">
      <c r="A25" s="594" t="s">
        <v>33</v>
      </c>
      <c r="B25" s="593">
        <f>SUM(B26,B29,B30,B31)</f>
        <v>1938</v>
      </c>
      <c r="C25" s="593">
        <f>C26</f>
        <v>1490</v>
      </c>
      <c r="D25" s="313">
        <f t="shared" si="0"/>
        <v>0.769</v>
      </c>
    </row>
    <row r="26" ht="24" customHeight="1" spans="1:4">
      <c r="A26" s="591" t="s">
        <v>542</v>
      </c>
      <c r="B26" s="588">
        <f>B27+B28</f>
        <v>1773</v>
      </c>
      <c r="C26" s="588">
        <f>SUM(C27:C28)</f>
        <v>1490</v>
      </c>
      <c r="D26" s="313">
        <f t="shared" si="0"/>
        <v>0.84</v>
      </c>
    </row>
    <row r="27" ht="24" customHeight="1" spans="1:4">
      <c r="A27" s="591" t="s">
        <v>543</v>
      </c>
      <c r="B27" s="588">
        <v>1773</v>
      </c>
      <c r="C27" s="589">
        <v>1490</v>
      </c>
      <c r="D27" s="313">
        <f t="shared" si="0"/>
        <v>0.84</v>
      </c>
    </row>
    <row r="28" ht="24" customHeight="1" spans="1:4">
      <c r="A28" s="591" t="s">
        <v>544</v>
      </c>
      <c r="B28" s="588"/>
      <c r="C28" s="589"/>
      <c r="D28" s="313" t="str">
        <f t="shared" si="0"/>
        <v/>
      </c>
    </row>
    <row r="29" ht="30" customHeight="1" spans="1:4">
      <c r="A29" s="594" t="s">
        <v>545</v>
      </c>
      <c r="B29" s="588">
        <v>45</v>
      </c>
      <c r="C29" s="588">
        <v>711</v>
      </c>
      <c r="D29" s="313">
        <f t="shared" si="0"/>
        <v>15.8</v>
      </c>
    </row>
    <row r="30" ht="30" customHeight="1" spans="1:4">
      <c r="A30" s="594" t="s">
        <v>546</v>
      </c>
      <c r="B30" s="588"/>
      <c r="C30" s="589"/>
      <c r="D30" s="313" t="str">
        <f t="shared" si="0"/>
        <v/>
      </c>
    </row>
    <row r="31" ht="30" customHeight="1" spans="1:4">
      <c r="A31" s="595" t="s">
        <v>547</v>
      </c>
      <c r="B31" s="596">
        <v>120</v>
      </c>
      <c r="C31" s="596">
        <v>15000</v>
      </c>
      <c r="D31" s="313">
        <f t="shared" si="0"/>
        <v>125</v>
      </c>
    </row>
    <row r="32" ht="30" customHeight="1" spans="1:4">
      <c r="A32" s="592" t="s">
        <v>94</v>
      </c>
      <c r="B32" s="597">
        <f>SUM(B24:B25)</f>
        <v>10373</v>
      </c>
      <c r="C32" s="597">
        <f>SUM(C24,C25,C29,C31)</f>
        <v>69689</v>
      </c>
      <c r="D32" s="313">
        <f t="shared" si="0"/>
        <v>6.718</v>
      </c>
    </row>
  </sheetData>
  <mergeCells count="6">
    <mergeCell ref="A2:D2"/>
    <mergeCell ref="C3:D3"/>
    <mergeCell ref="A5:A6"/>
    <mergeCell ref="B5:B6"/>
    <mergeCell ref="C5:C6"/>
    <mergeCell ref="D5:D6"/>
  </mergeCells>
  <dataValidations count="2">
    <dataValidation type="textLength" operator="lessThanOrEqual" allowBlank="1" showInputMessage="1" showErrorMessage="1" errorTitle="提示" error="此处最多只能输入 [20] 个字符。" sqref="D5 B4:C5">
      <formula1>20</formula1>
    </dataValidation>
    <dataValidation type="custom" allowBlank="1" showInputMessage="1" showErrorMessage="1" errorTitle="提示" error="对不起，此处只能输入数字。" sqref="B7:C32">
      <formula1>OR(B7="",ISNUMBER(B7))</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&amp;P+40 页，共 &amp;N+50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F511"/>
  <sheetViews>
    <sheetView showGridLines="0" showZeros="0" workbookViewId="0">
      <pane xSplit="1" ySplit="6" topLeftCell="B501" activePane="bottomRight" state="frozen"/>
      <selection/>
      <selection pane="topRight"/>
      <selection pane="bottomLeft"/>
      <selection pane="bottomRight" activeCell="N512" sqref="N512"/>
    </sheetView>
  </sheetViews>
  <sheetFormatPr defaultColWidth="9" defaultRowHeight="14.25" outlineLevelCol="5"/>
  <cols>
    <col min="1" max="1" width="37.5" style="829" customWidth="1"/>
    <col min="2" max="3" width="10.625" style="830" customWidth="1"/>
    <col min="4" max="6" width="10.625" style="3" customWidth="1"/>
    <col min="7" max="16384" width="9" style="3"/>
  </cols>
  <sheetData>
    <row r="1" ht="18" customHeight="1" spans="1:6">
      <c r="A1" s="831" t="s">
        <v>95</v>
      </c>
      <c r="B1" s="832"/>
      <c r="C1" s="832"/>
      <c r="D1" s="655"/>
      <c r="E1" s="655"/>
      <c r="F1" s="657"/>
    </row>
    <row r="2" s="1" customFormat="1" ht="24" customHeight="1" spans="1:6">
      <c r="A2" s="550" t="s">
        <v>96</v>
      </c>
      <c r="B2" s="833"/>
      <c r="C2" s="833"/>
      <c r="D2" s="834"/>
      <c r="E2" s="685"/>
      <c r="F2" s="685"/>
    </row>
    <row r="3" ht="20.25" customHeight="1" spans="1:6">
      <c r="A3" s="793" t="str">
        <f>""</f>
        <v/>
      </c>
      <c r="B3" s="832"/>
      <c r="C3" s="832"/>
      <c r="D3" s="655"/>
      <c r="E3" s="655"/>
      <c r="F3" s="657" t="s">
        <v>2</v>
      </c>
    </row>
    <row r="4" ht="20.25" customHeight="1" spans="1:6">
      <c r="A4" s="835" t="s">
        <v>3</v>
      </c>
      <c r="B4" s="836" t="s">
        <v>4</v>
      </c>
      <c r="C4" s="836" t="s">
        <v>5</v>
      </c>
      <c r="D4" s="556" t="s">
        <v>6</v>
      </c>
      <c r="E4" s="693" t="s">
        <v>7</v>
      </c>
      <c r="F4" s="556" t="s">
        <v>8</v>
      </c>
    </row>
    <row r="5" ht="46.9" customHeight="1" spans="1:6">
      <c r="A5" s="835"/>
      <c r="B5" s="836"/>
      <c r="C5" s="836"/>
      <c r="D5" s="556"/>
      <c r="E5" s="695"/>
      <c r="F5" s="556"/>
    </row>
    <row r="6" ht="24" customHeight="1" spans="1:6">
      <c r="A6" s="565" t="s">
        <v>97</v>
      </c>
      <c r="B6" s="559">
        <f>B7+B13+B19+B25+B30+B35+B41+B43+B46+B50+B55+B60+B64+B68+B72+B76+B81+B84+B87+B91+B97</f>
        <v>19668</v>
      </c>
      <c r="C6" s="559">
        <f>C7+C13+C19+C25+C30+C35+C41+C43+C46+C50+C55+C60+C64+C68+C72+C76+C81+C84+C87+C91+C97</f>
        <v>22234</v>
      </c>
      <c r="D6" s="559">
        <f>SUM(D7,D13,D19,D25,D30,D35,D41,D43,D46,D50,D55,D60,D64,D68,D72,D76,D81,D84,D87,D91,D97)</f>
        <v>24030</v>
      </c>
      <c r="E6" s="560">
        <f>SUM(D6)/B6</f>
        <v>1.222</v>
      </c>
      <c r="F6" s="837">
        <f>SUM(D6)/C6</f>
        <v>1.081</v>
      </c>
    </row>
    <row r="7" ht="24" customHeight="1" spans="1:6">
      <c r="A7" s="565" t="s">
        <v>98</v>
      </c>
      <c r="B7" s="559">
        <f>SUM(B8:B12)</f>
        <v>859</v>
      </c>
      <c r="C7" s="559">
        <f>SUM(C8:C12)</f>
        <v>909</v>
      </c>
      <c r="D7" s="559">
        <f>SUM(D8:D12)</f>
        <v>996</v>
      </c>
      <c r="E7" s="560">
        <f>SUM(D7)/B7</f>
        <v>1.159</v>
      </c>
      <c r="F7" s="837">
        <f>SUM(D7)/C7</f>
        <v>1.096</v>
      </c>
    </row>
    <row r="8" ht="24" customHeight="1" spans="1:6">
      <c r="A8" s="566" t="s">
        <v>99</v>
      </c>
      <c r="B8" s="567">
        <v>691</v>
      </c>
      <c r="C8" s="567">
        <v>741</v>
      </c>
      <c r="D8" s="567">
        <v>746</v>
      </c>
      <c r="E8" s="562">
        <f>SUM(D8)/B8</f>
        <v>1.08</v>
      </c>
      <c r="F8" s="838">
        <f>SUM(D8)/C8</f>
        <v>1.007</v>
      </c>
    </row>
    <row r="9" ht="24" customHeight="1" spans="1:6">
      <c r="A9" s="566" t="s">
        <v>100</v>
      </c>
      <c r="B9" s="567"/>
      <c r="C9" s="567"/>
      <c r="D9" s="567">
        <v>79</v>
      </c>
      <c r="E9" s="562"/>
      <c r="F9" s="838"/>
    </row>
    <row r="10" ht="24" customHeight="1" spans="1:6">
      <c r="A10" s="566" t="s">
        <v>101</v>
      </c>
      <c r="B10" s="567">
        <v>64</v>
      </c>
      <c r="C10" s="567">
        <v>67</v>
      </c>
      <c r="D10" s="567">
        <v>70</v>
      </c>
      <c r="E10" s="562">
        <f t="shared" ref="E10:E67" si="0">SUM(D10)/B10</f>
        <v>1.094</v>
      </c>
      <c r="F10" s="838">
        <f t="shared" ref="F10:F67" si="1">SUM(D10)/C10</f>
        <v>1.045</v>
      </c>
    </row>
    <row r="11" ht="24" customHeight="1" spans="1:6">
      <c r="A11" s="839" t="s">
        <v>102</v>
      </c>
      <c r="B11" s="567">
        <v>3</v>
      </c>
      <c r="C11" s="567"/>
      <c r="D11" s="567"/>
      <c r="E11" s="562">
        <f t="shared" si="0"/>
        <v>0</v>
      </c>
      <c r="F11" s="838"/>
    </row>
    <row r="12" ht="24" customHeight="1" spans="1:6">
      <c r="A12" s="566" t="s">
        <v>103</v>
      </c>
      <c r="B12" s="567">
        <v>101</v>
      </c>
      <c r="C12" s="567">
        <v>101</v>
      </c>
      <c r="D12" s="567">
        <v>101</v>
      </c>
      <c r="E12" s="562">
        <f t="shared" si="0"/>
        <v>1</v>
      </c>
      <c r="F12" s="838">
        <f t="shared" si="1"/>
        <v>1</v>
      </c>
    </row>
    <row r="13" ht="24" customHeight="1" spans="1:6">
      <c r="A13" s="565" t="s">
        <v>104</v>
      </c>
      <c r="B13" s="559">
        <f>SUM(B14:B18)</f>
        <v>520</v>
      </c>
      <c r="C13" s="559">
        <f>SUM(C14:C18)</f>
        <v>570</v>
      </c>
      <c r="D13" s="559">
        <f>SUM(D14:D18)</f>
        <v>648</v>
      </c>
      <c r="E13" s="560">
        <f t="shared" si="0"/>
        <v>1.246</v>
      </c>
      <c r="F13" s="837">
        <f t="shared" si="1"/>
        <v>1.137</v>
      </c>
    </row>
    <row r="14" ht="24" customHeight="1" spans="1:6">
      <c r="A14" s="566" t="s">
        <v>99</v>
      </c>
      <c r="B14" s="567">
        <v>435</v>
      </c>
      <c r="C14" s="567">
        <v>485</v>
      </c>
      <c r="D14" s="567">
        <v>523</v>
      </c>
      <c r="E14" s="562">
        <f t="shared" si="0"/>
        <v>1.202</v>
      </c>
      <c r="F14" s="838">
        <f t="shared" si="1"/>
        <v>1.078</v>
      </c>
    </row>
    <row r="15" ht="24" customHeight="1" spans="1:6">
      <c r="A15" s="566" t="s">
        <v>100</v>
      </c>
      <c r="B15" s="567"/>
      <c r="C15" s="567"/>
      <c r="D15" s="567">
        <v>15</v>
      </c>
      <c r="E15" s="562"/>
      <c r="F15" s="838"/>
    </row>
    <row r="16" ht="24" customHeight="1" spans="1:6">
      <c r="A16" s="566" t="s">
        <v>105</v>
      </c>
      <c r="B16" s="567">
        <v>49</v>
      </c>
      <c r="C16" s="567">
        <v>49</v>
      </c>
      <c r="D16" s="567">
        <v>49</v>
      </c>
      <c r="E16" s="562">
        <f t="shared" si="0"/>
        <v>1</v>
      </c>
      <c r="F16" s="838">
        <f t="shared" si="1"/>
        <v>1</v>
      </c>
    </row>
    <row r="17" ht="24" customHeight="1" spans="1:6">
      <c r="A17" s="566" t="s">
        <v>106</v>
      </c>
      <c r="B17" s="567">
        <v>36</v>
      </c>
      <c r="C17" s="567">
        <v>36</v>
      </c>
      <c r="D17" s="567">
        <v>36</v>
      </c>
      <c r="E17" s="562">
        <f t="shared" si="0"/>
        <v>1</v>
      </c>
      <c r="F17" s="838">
        <f t="shared" si="1"/>
        <v>1</v>
      </c>
    </row>
    <row r="18" ht="24" customHeight="1" spans="1:6">
      <c r="A18" s="566" t="s">
        <v>107</v>
      </c>
      <c r="B18" s="567"/>
      <c r="C18" s="567"/>
      <c r="D18" s="567">
        <v>25</v>
      </c>
      <c r="E18" s="562"/>
      <c r="F18" s="838"/>
    </row>
    <row r="19" ht="24" customHeight="1" spans="1:6">
      <c r="A19" s="565" t="s">
        <v>108</v>
      </c>
      <c r="B19" s="559">
        <f>SUM(B20:B24)</f>
        <v>6904</v>
      </c>
      <c r="C19" s="559">
        <f>SUM(C20:C24)</f>
        <v>7727</v>
      </c>
      <c r="D19" s="559">
        <f>SUM(D20:D24)</f>
        <v>8737</v>
      </c>
      <c r="E19" s="560">
        <f t="shared" si="0"/>
        <v>1.265</v>
      </c>
      <c r="F19" s="837">
        <f t="shared" si="1"/>
        <v>1.131</v>
      </c>
    </row>
    <row r="20" ht="24" customHeight="1" spans="1:6">
      <c r="A20" s="566" t="s">
        <v>99</v>
      </c>
      <c r="B20" s="567">
        <v>6587</v>
      </c>
      <c r="C20" s="567">
        <v>6885</v>
      </c>
      <c r="D20" s="567">
        <v>7164</v>
      </c>
      <c r="E20" s="562">
        <f t="shared" si="0"/>
        <v>1.088</v>
      </c>
      <c r="F20" s="838">
        <f t="shared" si="1"/>
        <v>1.041</v>
      </c>
    </row>
    <row r="21" ht="24" customHeight="1" spans="1:6">
      <c r="A21" s="566" t="s">
        <v>100</v>
      </c>
      <c r="B21" s="567">
        <v>317</v>
      </c>
      <c r="C21" s="567">
        <v>740</v>
      </c>
      <c r="D21" s="567">
        <v>756</v>
      </c>
      <c r="E21" s="562">
        <f t="shared" si="0"/>
        <v>2.385</v>
      </c>
      <c r="F21" s="838">
        <f t="shared" si="1"/>
        <v>1.022</v>
      </c>
    </row>
    <row r="22" ht="24" customHeight="1" spans="1:6">
      <c r="A22" s="566" t="s">
        <v>109</v>
      </c>
      <c r="B22" s="567"/>
      <c r="C22" s="567"/>
      <c r="D22" s="567">
        <v>700</v>
      </c>
      <c r="E22" s="562"/>
      <c r="F22" s="838"/>
    </row>
    <row r="23" ht="24" customHeight="1" spans="1:6">
      <c r="A23" s="566" t="s">
        <v>110</v>
      </c>
      <c r="B23" s="567"/>
      <c r="C23" s="567">
        <v>22</v>
      </c>
      <c r="D23" s="567">
        <v>30</v>
      </c>
      <c r="E23" s="562"/>
      <c r="F23" s="838">
        <f t="shared" si="1"/>
        <v>1.364</v>
      </c>
    </row>
    <row r="24" ht="30" customHeight="1" spans="1:6">
      <c r="A24" s="566" t="s">
        <v>111</v>
      </c>
      <c r="B24" s="567"/>
      <c r="C24" s="567">
        <v>80</v>
      </c>
      <c r="D24" s="567">
        <v>87</v>
      </c>
      <c r="E24" s="562"/>
      <c r="F24" s="838">
        <f t="shared" si="1"/>
        <v>1.088</v>
      </c>
    </row>
    <row r="25" ht="24" customHeight="1" spans="1:6">
      <c r="A25" s="565" t="s">
        <v>112</v>
      </c>
      <c r="B25" s="559">
        <f>SUM(B26:B29)</f>
        <v>1163</v>
      </c>
      <c r="C25" s="559">
        <f>SUM(C26:C29)</f>
        <v>1263</v>
      </c>
      <c r="D25" s="559">
        <f>SUM(D26:D29)</f>
        <v>1295</v>
      </c>
      <c r="E25" s="560">
        <f t="shared" si="0"/>
        <v>1.113</v>
      </c>
      <c r="F25" s="837">
        <f t="shared" si="1"/>
        <v>1.025</v>
      </c>
    </row>
    <row r="26" ht="24" customHeight="1" spans="1:6">
      <c r="A26" s="566" t="s">
        <v>99</v>
      </c>
      <c r="B26" s="567">
        <v>970</v>
      </c>
      <c r="C26" s="567">
        <v>1000</v>
      </c>
      <c r="D26" s="567">
        <v>1011</v>
      </c>
      <c r="E26" s="562">
        <f t="shared" si="0"/>
        <v>1.042</v>
      </c>
      <c r="F26" s="838">
        <f t="shared" si="1"/>
        <v>1.011</v>
      </c>
    </row>
    <row r="27" ht="24" customHeight="1" spans="1:6">
      <c r="A27" s="566" t="s">
        <v>100</v>
      </c>
      <c r="B27" s="567">
        <v>20</v>
      </c>
      <c r="C27" s="567">
        <v>80</v>
      </c>
      <c r="D27" s="567">
        <v>87</v>
      </c>
      <c r="E27" s="562">
        <f t="shared" si="0"/>
        <v>4.35</v>
      </c>
      <c r="F27" s="838">
        <f t="shared" si="1"/>
        <v>1.088</v>
      </c>
    </row>
    <row r="28" ht="24" customHeight="1" spans="1:6">
      <c r="A28" s="566" t="s">
        <v>113</v>
      </c>
      <c r="B28" s="567"/>
      <c r="C28" s="567"/>
      <c r="D28" s="567">
        <v>13</v>
      </c>
      <c r="E28" s="562"/>
      <c r="F28" s="838"/>
    </row>
    <row r="29" ht="24" customHeight="1" spans="1:6">
      <c r="A29" s="566" t="s">
        <v>109</v>
      </c>
      <c r="B29" s="567">
        <v>173</v>
      </c>
      <c r="C29" s="567">
        <v>183</v>
      </c>
      <c r="D29" s="567">
        <v>184</v>
      </c>
      <c r="E29" s="562">
        <f t="shared" si="0"/>
        <v>1.064</v>
      </c>
      <c r="F29" s="838">
        <f t="shared" si="1"/>
        <v>1.005</v>
      </c>
    </row>
    <row r="30" ht="24" customHeight="1" spans="1:6">
      <c r="A30" s="565" t="s">
        <v>114</v>
      </c>
      <c r="B30" s="559">
        <f>SUM(B31:B34)</f>
        <v>261</v>
      </c>
      <c r="C30" s="559">
        <f>SUM(C31:C34)</f>
        <v>281</v>
      </c>
      <c r="D30" s="559">
        <f>SUM(D31:D34)</f>
        <v>363</v>
      </c>
      <c r="E30" s="560">
        <f t="shared" si="0"/>
        <v>1.391</v>
      </c>
      <c r="F30" s="837">
        <f t="shared" si="1"/>
        <v>1.292</v>
      </c>
    </row>
    <row r="31" ht="24" customHeight="1" spans="1:6">
      <c r="A31" s="566" t="s">
        <v>99</v>
      </c>
      <c r="B31" s="567">
        <v>213</v>
      </c>
      <c r="C31" s="567">
        <v>241</v>
      </c>
      <c r="D31" s="567">
        <v>242</v>
      </c>
      <c r="E31" s="562">
        <f t="shared" si="0"/>
        <v>1.136</v>
      </c>
      <c r="F31" s="838">
        <f t="shared" si="1"/>
        <v>1.004</v>
      </c>
    </row>
    <row r="32" ht="24" customHeight="1" spans="1:6">
      <c r="A32" s="566" t="s">
        <v>100</v>
      </c>
      <c r="B32" s="567"/>
      <c r="C32" s="567"/>
      <c r="D32" s="567">
        <v>79</v>
      </c>
      <c r="E32" s="562"/>
      <c r="F32" s="838"/>
    </row>
    <row r="33" ht="24" customHeight="1" spans="1:6">
      <c r="A33" s="566" t="s">
        <v>115</v>
      </c>
      <c r="B33" s="567">
        <v>28</v>
      </c>
      <c r="C33" s="567">
        <v>25</v>
      </c>
      <c r="D33" s="567">
        <v>26</v>
      </c>
      <c r="E33" s="562">
        <f t="shared" si="0"/>
        <v>0.929</v>
      </c>
      <c r="F33" s="838">
        <f t="shared" si="1"/>
        <v>1.04</v>
      </c>
    </row>
    <row r="34" ht="24" customHeight="1" spans="1:6">
      <c r="A34" s="566" t="s">
        <v>116</v>
      </c>
      <c r="B34" s="567">
        <v>20</v>
      </c>
      <c r="C34" s="567">
        <v>15</v>
      </c>
      <c r="D34" s="567">
        <v>16</v>
      </c>
      <c r="E34" s="562">
        <f t="shared" si="0"/>
        <v>0.8</v>
      </c>
      <c r="F34" s="838">
        <f t="shared" si="1"/>
        <v>1.067</v>
      </c>
    </row>
    <row r="35" ht="24" customHeight="1" spans="1:6">
      <c r="A35" s="565" t="s">
        <v>117</v>
      </c>
      <c r="B35" s="559">
        <f>SUM(B36:B40)</f>
        <v>1566</v>
      </c>
      <c r="C35" s="559">
        <f>SUM(C36:C40)</f>
        <v>1716</v>
      </c>
      <c r="D35" s="559">
        <f>SUM(D36:D40)</f>
        <v>1761</v>
      </c>
      <c r="E35" s="560">
        <f t="shared" si="0"/>
        <v>1.125</v>
      </c>
      <c r="F35" s="837">
        <f t="shared" si="1"/>
        <v>1.026</v>
      </c>
    </row>
    <row r="36" ht="24" customHeight="1" spans="1:6">
      <c r="A36" s="566" t="s">
        <v>99</v>
      </c>
      <c r="B36" s="567">
        <v>1417</v>
      </c>
      <c r="C36" s="567">
        <v>1560</v>
      </c>
      <c r="D36" s="567">
        <v>1561</v>
      </c>
      <c r="E36" s="562">
        <f t="shared" si="0"/>
        <v>1.102</v>
      </c>
      <c r="F36" s="838">
        <f t="shared" si="1"/>
        <v>1.001</v>
      </c>
    </row>
    <row r="37" ht="24" customHeight="1" spans="1:6">
      <c r="A37" s="566" t="s">
        <v>100</v>
      </c>
      <c r="B37" s="567">
        <v>89</v>
      </c>
      <c r="C37" s="567">
        <v>126</v>
      </c>
      <c r="D37" s="567">
        <v>163</v>
      </c>
      <c r="E37" s="562">
        <f t="shared" si="0"/>
        <v>1.831</v>
      </c>
      <c r="F37" s="838">
        <f t="shared" si="1"/>
        <v>1.294</v>
      </c>
    </row>
    <row r="38" ht="24" customHeight="1" spans="1:6">
      <c r="A38" s="566" t="s">
        <v>118</v>
      </c>
      <c r="B38" s="567"/>
      <c r="C38" s="567"/>
      <c r="D38" s="567">
        <v>2</v>
      </c>
      <c r="E38" s="562"/>
      <c r="F38" s="838"/>
    </row>
    <row r="39" ht="24" customHeight="1" spans="1:6">
      <c r="A39" s="566" t="s">
        <v>119</v>
      </c>
      <c r="B39" s="567">
        <v>10</v>
      </c>
      <c r="C39" s="567">
        <v>10</v>
      </c>
      <c r="D39" s="567">
        <v>10</v>
      </c>
      <c r="E39" s="562">
        <f t="shared" si="0"/>
        <v>1</v>
      </c>
      <c r="F39" s="838">
        <f t="shared" si="1"/>
        <v>1</v>
      </c>
    </row>
    <row r="40" ht="24" customHeight="1" spans="1:6">
      <c r="A40" s="566" t="s">
        <v>120</v>
      </c>
      <c r="B40" s="567">
        <v>50</v>
      </c>
      <c r="C40" s="567">
        <v>20</v>
      </c>
      <c r="D40" s="567">
        <v>25</v>
      </c>
      <c r="E40" s="562">
        <f t="shared" si="0"/>
        <v>0.5</v>
      </c>
      <c r="F40" s="838">
        <f t="shared" si="1"/>
        <v>1.25</v>
      </c>
    </row>
    <row r="41" ht="24" customHeight="1" spans="1:6">
      <c r="A41" s="565" t="s">
        <v>121</v>
      </c>
      <c r="B41" s="559">
        <f>SUM(B42:B42)</f>
        <v>210</v>
      </c>
      <c r="C41" s="559">
        <f>SUM(C42:C42)</f>
        <v>560</v>
      </c>
      <c r="D41" s="559">
        <f>SUM(D42:D42)</f>
        <v>579</v>
      </c>
      <c r="E41" s="560">
        <f t="shared" si="0"/>
        <v>2.757</v>
      </c>
      <c r="F41" s="837">
        <f t="shared" si="1"/>
        <v>1.034</v>
      </c>
    </row>
    <row r="42" ht="24" customHeight="1" spans="1:6">
      <c r="A42" s="566" t="s">
        <v>100</v>
      </c>
      <c r="B42" s="567">
        <v>210</v>
      </c>
      <c r="C42" s="567">
        <v>560</v>
      </c>
      <c r="D42" s="567">
        <v>579</v>
      </c>
      <c r="E42" s="562">
        <f t="shared" si="0"/>
        <v>2.757</v>
      </c>
      <c r="F42" s="838">
        <f t="shared" si="1"/>
        <v>1.034</v>
      </c>
    </row>
    <row r="43" ht="24" customHeight="1" spans="1:6">
      <c r="A43" s="565" t="s">
        <v>122</v>
      </c>
      <c r="B43" s="559">
        <f>SUM(B44:B45)</f>
        <v>68</v>
      </c>
      <c r="C43" s="559">
        <f>SUM(C44:C45)</f>
        <v>68</v>
      </c>
      <c r="D43" s="559">
        <f>SUM(D44:D45)</f>
        <v>24</v>
      </c>
      <c r="E43" s="560">
        <f t="shared" si="0"/>
        <v>0.353</v>
      </c>
      <c r="F43" s="837">
        <f t="shared" si="1"/>
        <v>0.353</v>
      </c>
    </row>
    <row r="44" ht="24" customHeight="1" spans="1:6">
      <c r="A44" s="566" t="s">
        <v>99</v>
      </c>
      <c r="B44" s="567"/>
      <c r="C44" s="567"/>
      <c r="D44" s="567">
        <v>24</v>
      </c>
      <c r="E44" s="562"/>
      <c r="F44" s="838"/>
    </row>
    <row r="45" ht="24" customHeight="1" spans="1:6">
      <c r="A45" s="566" t="s">
        <v>100</v>
      </c>
      <c r="B45" s="567">
        <v>68</v>
      </c>
      <c r="C45" s="567">
        <v>68</v>
      </c>
      <c r="D45" s="567"/>
      <c r="E45" s="562">
        <f t="shared" si="0"/>
        <v>0</v>
      </c>
      <c r="F45" s="838">
        <f t="shared" si="1"/>
        <v>0</v>
      </c>
    </row>
    <row r="46" ht="24" customHeight="1" spans="1:6">
      <c r="A46" s="565" t="s">
        <v>123</v>
      </c>
      <c r="B46" s="559">
        <f>SUM(B47:B49)</f>
        <v>638</v>
      </c>
      <c r="C46" s="559">
        <f>SUM(C47:C49)</f>
        <v>798</v>
      </c>
      <c r="D46" s="559">
        <f>SUM(D47:D49)</f>
        <v>798</v>
      </c>
      <c r="E46" s="560">
        <f t="shared" si="0"/>
        <v>1.251</v>
      </c>
      <c r="F46" s="837">
        <f t="shared" si="1"/>
        <v>1</v>
      </c>
    </row>
    <row r="47" ht="24" customHeight="1" spans="1:6">
      <c r="A47" s="566" t="s">
        <v>99</v>
      </c>
      <c r="B47" s="567">
        <v>627</v>
      </c>
      <c r="C47" s="567">
        <v>747</v>
      </c>
      <c r="D47" s="567">
        <v>723</v>
      </c>
      <c r="E47" s="562">
        <f t="shared" si="0"/>
        <v>1.153</v>
      </c>
      <c r="F47" s="838">
        <f t="shared" si="1"/>
        <v>0.968</v>
      </c>
    </row>
    <row r="48" ht="24" customHeight="1" spans="1:6">
      <c r="A48" s="566" t="s">
        <v>100</v>
      </c>
      <c r="B48" s="567">
        <v>11</v>
      </c>
      <c r="C48" s="567">
        <v>51</v>
      </c>
      <c r="D48" s="567">
        <v>53</v>
      </c>
      <c r="E48" s="562">
        <f t="shared" si="0"/>
        <v>4.818</v>
      </c>
      <c r="F48" s="838">
        <f t="shared" si="1"/>
        <v>1.039</v>
      </c>
    </row>
    <row r="49" ht="24" customHeight="1" spans="1:6">
      <c r="A49" s="566" t="s">
        <v>124</v>
      </c>
      <c r="B49" s="567"/>
      <c r="C49" s="567"/>
      <c r="D49" s="567">
        <v>22</v>
      </c>
      <c r="E49" s="562"/>
      <c r="F49" s="838"/>
    </row>
    <row r="50" ht="24" customHeight="1" spans="1:6">
      <c r="A50" s="565" t="s">
        <v>125</v>
      </c>
      <c r="B50" s="559">
        <f>SUM(B51:B54)</f>
        <v>1303</v>
      </c>
      <c r="C50" s="559">
        <f>SUM(C51:C54)</f>
        <v>1543</v>
      </c>
      <c r="D50" s="559">
        <f>SUM(D51:D54)</f>
        <v>1545</v>
      </c>
      <c r="E50" s="560">
        <f t="shared" si="0"/>
        <v>1.186</v>
      </c>
      <c r="F50" s="837">
        <f t="shared" si="1"/>
        <v>1.001</v>
      </c>
    </row>
    <row r="51" ht="24" customHeight="1" spans="1:6">
      <c r="A51" s="566" t="s">
        <v>99</v>
      </c>
      <c r="B51" s="567">
        <v>1278</v>
      </c>
      <c r="C51" s="567">
        <v>1448</v>
      </c>
      <c r="D51" s="567">
        <v>1437</v>
      </c>
      <c r="E51" s="562">
        <f t="shared" si="0"/>
        <v>1.124</v>
      </c>
      <c r="F51" s="838">
        <f t="shared" si="1"/>
        <v>0.992</v>
      </c>
    </row>
    <row r="52" ht="24" customHeight="1" spans="1:6">
      <c r="A52" s="566" t="s">
        <v>100</v>
      </c>
      <c r="B52" s="567">
        <v>15</v>
      </c>
      <c r="C52" s="567">
        <v>85</v>
      </c>
      <c r="D52" s="567">
        <v>88</v>
      </c>
      <c r="E52" s="562">
        <f t="shared" si="0"/>
        <v>5.867</v>
      </c>
      <c r="F52" s="838">
        <f t="shared" si="1"/>
        <v>1.035</v>
      </c>
    </row>
    <row r="53" ht="24" customHeight="1" spans="1:6">
      <c r="A53" s="566" t="s">
        <v>126</v>
      </c>
      <c r="B53" s="567"/>
      <c r="C53" s="567"/>
      <c r="D53" s="567">
        <v>10</v>
      </c>
      <c r="E53" s="562"/>
      <c r="F53" s="838"/>
    </row>
    <row r="54" ht="24" customHeight="1" spans="1:6">
      <c r="A54" s="566" t="s">
        <v>127</v>
      </c>
      <c r="B54" s="567">
        <v>10</v>
      </c>
      <c r="C54" s="567">
        <v>10</v>
      </c>
      <c r="D54" s="567">
        <v>10</v>
      </c>
      <c r="E54" s="562">
        <f t="shared" si="0"/>
        <v>1</v>
      </c>
      <c r="F54" s="838">
        <f t="shared" si="1"/>
        <v>1</v>
      </c>
    </row>
    <row r="55" ht="24" customHeight="1" spans="1:6">
      <c r="A55" s="565" t="s">
        <v>128</v>
      </c>
      <c r="B55" s="559">
        <f>SUM(B56:B59)</f>
        <v>354</v>
      </c>
      <c r="C55" s="559">
        <f>SUM(C56:C59)</f>
        <v>354</v>
      </c>
      <c r="D55" s="559">
        <f>SUM(D56:D59)</f>
        <v>406</v>
      </c>
      <c r="E55" s="560">
        <f t="shared" si="0"/>
        <v>1.147</v>
      </c>
      <c r="F55" s="837">
        <f t="shared" si="1"/>
        <v>1.147</v>
      </c>
    </row>
    <row r="56" ht="24" customHeight="1" spans="1:6">
      <c r="A56" s="566" t="s">
        <v>99</v>
      </c>
      <c r="B56" s="567">
        <v>154</v>
      </c>
      <c r="C56" s="567">
        <v>0</v>
      </c>
      <c r="D56" s="567"/>
      <c r="E56" s="562">
        <f t="shared" si="0"/>
        <v>0</v>
      </c>
      <c r="F56" s="837"/>
    </row>
    <row r="57" ht="24" customHeight="1" spans="1:6">
      <c r="A57" s="566" t="s">
        <v>129</v>
      </c>
      <c r="B57" s="567">
        <v>200</v>
      </c>
      <c r="C57" s="567">
        <v>0</v>
      </c>
      <c r="D57" s="567"/>
      <c r="E57" s="562">
        <f t="shared" si="0"/>
        <v>0</v>
      </c>
      <c r="F57" s="837"/>
    </row>
    <row r="58" ht="24" customHeight="1" spans="1:6">
      <c r="A58" s="566" t="s">
        <v>109</v>
      </c>
      <c r="B58" s="567"/>
      <c r="C58" s="567">
        <v>154</v>
      </c>
      <c r="D58" s="567">
        <v>151</v>
      </c>
      <c r="E58" s="562"/>
      <c r="F58" s="838">
        <f t="shared" si="1"/>
        <v>0.981</v>
      </c>
    </row>
    <row r="59" ht="24" customHeight="1" spans="1:6">
      <c r="A59" s="566" t="s">
        <v>130</v>
      </c>
      <c r="B59" s="567"/>
      <c r="C59" s="567">
        <v>200</v>
      </c>
      <c r="D59" s="567">
        <v>255</v>
      </c>
      <c r="E59" s="562"/>
      <c r="F59" s="838">
        <f t="shared" si="1"/>
        <v>1.275</v>
      </c>
    </row>
    <row r="60" ht="24" customHeight="1" spans="1:6">
      <c r="A60" s="565" t="s">
        <v>131</v>
      </c>
      <c r="B60" s="559">
        <f>SUM(B61:B63)</f>
        <v>250</v>
      </c>
      <c r="C60" s="559">
        <f>SUM(C61:C63)</f>
        <v>350</v>
      </c>
      <c r="D60" s="559">
        <f>SUM(D61:D63)</f>
        <v>350</v>
      </c>
      <c r="E60" s="560">
        <f t="shared" si="0"/>
        <v>1.4</v>
      </c>
      <c r="F60" s="837">
        <f t="shared" si="1"/>
        <v>1</v>
      </c>
    </row>
    <row r="61" ht="24" customHeight="1" spans="1:6">
      <c r="A61" s="566" t="s">
        <v>99</v>
      </c>
      <c r="B61" s="567">
        <v>180</v>
      </c>
      <c r="C61" s="567">
        <v>190</v>
      </c>
      <c r="D61" s="567">
        <v>191</v>
      </c>
      <c r="E61" s="562">
        <f t="shared" si="0"/>
        <v>1.061</v>
      </c>
      <c r="F61" s="838">
        <f t="shared" si="1"/>
        <v>1.005</v>
      </c>
    </row>
    <row r="62" ht="24" customHeight="1" spans="1:6">
      <c r="A62" s="566" t="s">
        <v>100</v>
      </c>
      <c r="B62" s="567">
        <v>1</v>
      </c>
      <c r="C62" s="567">
        <v>41</v>
      </c>
      <c r="D62" s="567">
        <v>40</v>
      </c>
      <c r="E62" s="562">
        <f t="shared" si="0"/>
        <v>40</v>
      </c>
      <c r="F62" s="838">
        <f t="shared" si="1"/>
        <v>0.976</v>
      </c>
    </row>
    <row r="63" ht="24" customHeight="1" spans="1:6">
      <c r="A63" s="566" t="s">
        <v>132</v>
      </c>
      <c r="B63" s="567">
        <v>69</v>
      </c>
      <c r="C63" s="567">
        <v>119</v>
      </c>
      <c r="D63" s="567">
        <v>119</v>
      </c>
      <c r="E63" s="562">
        <f t="shared" si="0"/>
        <v>1.725</v>
      </c>
      <c r="F63" s="838">
        <f t="shared" si="1"/>
        <v>1</v>
      </c>
    </row>
    <row r="64" ht="24" customHeight="1" spans="1:6">
      <c r="A64" s="565" t="s">
        <v>133</v>
      </c>
      <c r="B64" s="559">
        <f>SUM(B65:B67)</f>
        <v>97</v>
      </c>
      <c r="C64" s="559">
        <f>SUM(C65:C67)</f>
        <v>97</v>
      </c>
      <c r="D64" s="559">
        <f>SUM(D65:D67)</f>
        <v>96</v>
      </c>
      <c r="E64" s="560">
        <f t="shared" si="0"/>
        <v>0.99</v>
      </c>
      <c r="F64" s="838">
        <f t="shared" si="1"/>
        <v>0.99</v>
      </c>
    </row>
    <row r="65" ht="24" customHeight="1" spans="1:6">
      <c r="A65" s="566" t="s">
        <v>99</v>
      </c>
      <c r="B65" s="567">
        <v>92</v>
      </c>
      <c r="C65" s="567">
        <v>92</v>
      </c>
      <c r="D65" s="567">
        <v>89</v>
      </c>
      <c r="E65" s="562">
        <f t="shared" si="0"/>
        <v>0.967</v>
      </c>
      <c r="F65" s="838">
        <f t="shared" si="1"/>
        <v>0.967</v>
      </c>
    </row>
    <row r="66" ht="24" customHeight="1" spans="1:6">
      <c r="A66" s="566" t="s">
        <v>134</v>
      </c>
      <c r="B66" s="567"/>
      <c r="C66" s="567"/>
      <c r="D66" s="567">
        <v>2</v>
      </c>
      <c r="E66" s="562"/>
      <c r="F66" s="838"/>
    </row>
    <row r="67" ht="24" customHeight="1" spans="1:6">
      <c r="A67" s="566" t="s">
        <v>135</v>
      </c>
      <c r="B67" s="567">
        <v>5</v>
      </c>
      <c r="C67" s="567">
        <v>5</v>
      </c>
      <c r="D67" s="567">
        <v>5</v>
      </c>
      <c r="E67" s="562">
        <f t="shared" si="0"/>
        <v>1</v>
      </c>
      <c r="F67" s="838">
        <f t="shared" si="1"/>
        <v>1</v>
      </c>
    </row>
    <row r="68" ht="24" customHeight="1" spans="1:6">
      <c r="A68" s="565" t="s">
        <v>136</v>
      </c>
      <c r="B68" s="559">
        <f>SUM(B69:B71)</f>
        <v>86</v>
      </c>
      <c r="C68" s="559">
        <f>SUM(C69:C71)</f>
        <v>86</v>
      </c>
      <c r="D68" s="559">
        <f>SUM(D69:D71)</f>
        <v>111</v>
      </c>
      <c r="E68" s="560">
        <f t="shared" ref="E68:E126" si="2">SUM(D68)/B68</f>
        <v>1.291</v>
      </c>
      <c r="F68" s="837">
        <f t="shared" ref="F68:F126" si="3">SUM(D68)/C68</f>
        <v>1.291</v>
      </c>
    </row>
    <row r="69" ht="24" customHeight="1" spans="1:6">
      <c r="A69" s="566" t="s">
        <v>99</v>
      </c>
      <c r="B69" s="567">
        <v>86</v>
      </c>
      <c r="C69" s="567">
        <v>73</v>
      </c>
      <c r="D69" s="567">
        <v>97</v>
      </c>
      <c r="E69" s="562">
        <f t="shared" si="2"/>
        <v>1.128</v>
      </c>
      <c r="F69" s="838">
        <f t="shared" si="3"/>
        <v>1.329</v>
      </c>
    </row>
    <row r="70" ht="24" customHeight="1" spans="1:6">
      <c r="A70" s="566" t="s">
        <v>100</v>
      </c>
      <c r="B70" s="567"/>
      <c r="C70" s="567">
        <v>9</v>
      </c>
      <c r="D70" s="567">
        <v>10</v>
      </c>
      <c r="E70" s="562"/>
      <c r="F70" s="838">
        <f t="shared" si="3"/>
        <v>1.111</v>
      </c>
    </row>
    <row r="71" ht="24" customHeight="1" spans="1:6">
      <c r="A71" s="566" t="s">
        <v>137</v>
      </c>
      <c r="B71" s="567"/>
      <c r="C71" s="567">
        <v>4</v>
      </c>
      <c r="D71" s="567">
        <v>4</v>
      </c>
      <c r="E71" s="562"/>
      <c r="F71" s="838">
        <f t="shared" si="3"/>
        <v>1</v>
      </c>
    </row>
    <row r="72" ht="24" customHeight="1" spans="1:6">
      <c r="A72" s="565" t="s">
        <v>138</v>
      </c>
      <c r="B72" s="559">
        <f>SUM(B73:B75)</f>
        <v>518</v>
      </c>
      <c r="C72" s="559">
        <f>SUM(C73:C75)</f>
        <v>568</v>
      </c>
      <c r="D72" s="559">
        <f>SUM(D73:D75)</f>
        <v>608</v>
      </c>
      <c r="E72" s="560">
        <f t="shared" si="2"/>
        <v>1.174</v>
      </c>
      <c r="F72" s="837">
        <f t="shared" si="3"/>
        <v>1.07</v>
      </c>
    </row>
    <row r="73" ht="24" customHeight="1" spans="1:6">
      <c r="A73" s="566" t="s">
        <v>99</v>
      </c>
      <c r="B73" s="567">
        <v>397</v>
      </c>
      <c r="C73" s="567">
        <v>430</v>
      </c>
      <c r="D73" s="567">
        <v>444</v>
      </c>
      <c r="E73" s="562">
        <f t="shared" si="2"/>
        <v>1.118</v>
      </c>
      <c r="F73" s="838">
        <f t="shared" si="3"/>
        <v>1.033</v>
      </c>
    </row>
    <row r="74" ht="24" customHeight="1" spans="1:6">
      <c r="A74" s="566" t="s">
        <v>100</v>
      </c>
      <c r="B74" s="567"/>
      <c r="C74" s="567">
        <v>10</v>
      </c>
      <c r="D74" s="567">
        <v>11</v>
      </c>
      <c r="E74" s="562"/>
      <c r="F74" s="838">
        <f t="shared" si="3"/>
        <v>1.1</v>
      </c>
    </row>
    <row r="75" ht="24" customHeight="1" spans="1:6">
      <c r="A75" s="566" t="s">
        <v>139</v>
      </c>
      <c r="B75" s="567">
        <v>121</v>
      </c>
      <c r="C75" s="567">
        <v>128</v>
      </c>
      <c r="D75" s="567">
        <v>153</v>
      </c>
      <c r="E75" s="562">
        <f t="shared" si="2"/>
        <v>1.264</v>
      </c>
      <c r="F75" s="838">
        <f t="shared" si="3"/>
        <v>1.195</v>
      </c>
    </row>
    <row r="76" ht="24" customHeight="1" spans="1:6">
      <c r="A76" s="565" t="s">
        <v>140</v>
      </c>
      <c r="B76" s="559">
        <f>SUM(B77:B80)</f>
        <v>2570</v>
      </c>
      <c r="C76" s="559">
        <f>SUM(C77:C80)</f>
        <v>2570</v>
      </c>
      <c r="D76" s="559">
        <f>SUM(D77:D80)</f>
        <v>2693</v>
      </c>
      <c r="E76" s="560">
        <f t="shared" si="2"/>
        <v>1.048</v>
      </c>
      <c r="F76" s="837">
        <f t="shared" si="3"/>
        <v>1.048</v>
      </c>
    </row>
    <row r="77" ht="24" customHeight="1" spans="1:6">
      <c r="A77" s="566" t="s">
        <v>99</v>
      </c>
      <c r="B77" s="567">
        <v>2383</v>
      </c>
      <c r="C77" s="567">
        <v>2277</v>
      </c>
      <c r="D77" s="567">
        <v>2378</v>
      </c>
      <c r="E77" s="562">
        <f t="shared" si="2"/>
        <v>0.998</v>
      </c>
      <c r="F77" s="838">
        <f t="shared" si="3"/>
        <v>1.044</v>
      </c>
    </row>
    <row r="78" ht="24" customHeight="1" spans="1:6">
      <c r="A78" s="566" t="s">
        <v>100</v>
      </c>
      <c r="B78" s="567">
        <v>106</v>
      </c>
      <c r="C78" s="567">
        <v>106</v>
      </c>
      <c r="D78" s="567">
        <v>120</v>
      </c>
      <c r="E78" s="562">
        <f t="shared" si="2"/>
        <v>1.132</v>
      </c>
      <c r="F78" s="838">
        <f t="shared" si="3"/>
        <v>1.132</v>
      </c>
    </row>
    <row r="79" ht="24" customHeight="1" spans="1:6">
      <c r="A79" s="566" t="s">
        <v>141</v>
      </c>
      <c r="B79" s="567">
        <v>81</v>
      </c>
      <c r="C79" s="567">
        <v>81</v>
      </c>
      <c r="D79" s="567">
        <v>80</v>
      </c>
      <c r="E79" s="562">
        <f t="shared" si="2"/>
        <v>0.988</v>
      </c>
      <c r="F79" s="838">
        <f t="shared" si="3"/>
        <v>0.988</v>
      </c>
    </row>
    <row r="80" ht="30" customHeight="1" spans="1:6">
      <c r="A80" s="566" t="s">
        <v>142</v>
      </c>
      <c r="B80" s="567"/>
      <c r="C80" s="567">
        <v>106</v>
      </c>
      <c r="D80" s="567">
        <v>115</v>
      </c>
      <c r="E80" s="562"/>
      <c r="F80" s="838">
        <f t="shared" si="3"/>
        <v>1.085</v>
      </c>
    </row>
    <row r="81" ht="24" customHeight="1" spans="1:6">
      <c r="A81" s="565" t="s">
        <v>143</v>
      </c>
      <c r="B81" s="559">
        <f>SUM(B82:B83)</f>
        <v>515</v>
      </c>
      <c r="C81" s="559">
        <f>SUM(C82:C83)</f>
        <v>665</v>
      </c>
      <c r="D81" s="559">
        <f>SUM(D82:D83)</f>
        <v>721</v>
      </c>
      <c r="E81" s="560">
        <f t="shared" si="2"/>
        <v>1.4</v>
      </c>
      <c r="F81" s="837">
        <f t="shared" si="3"/>
        <v>1.084</v>
      </c>
    </row>
    <row r="82" ht="24" customHeight="1" spans="1:6">
      <c r="A82" s="566" t="s">
        <v>99</v>
      </c>
      <c r="B82" s="567">
        <v>283</v>
      </c>
      <c r="C82" s="567">
        <v>433</v>
      </c>
      <c r="D82" s="567">
        <v>443</v>
      </c>
      <c r="E82" s="562">
        <f t="shared" si="2"/>
        <v>1.565</v>
      </c>
      <c r="F82" s="838">
        <f t="shared" si="3"/>
        <v>1.023</v>
      </c>
    </row>
    <row r="83" ht="24" customHeight="1" spans="1:6">
      <c r="A83" s="566" t="s">
        <v>100</v>
      </c>
      <c r="B83" s="567">
        <v>232</v>
      </c>
      <c r="C83" s="567">
        <v>232</v>
      </c>
      <c r="D83" s="567">
        <v>278</v>
      </c>
      <c r="E83" s="562">
        <f t="shared" si="2"/>
        <v>1.198</v>
      </c>
      <c r="F83" s="838">
        <f t="shared" si="3"/>
        <v>1.198</v>
      </c>
    </row>
    <row r="84" ht="24" customHeight="1" spans="1:6">
      <c r="A84" s="565" t="s">
        <v>144</v>
      </c>
      <c r="B84" s="559">
        <f>SUM(B85:B86)</f>
        <v>173</v>
      </c>
      <c r="C84" s="559">
        <f>SUM(C85:C86)</f>
        <v>223</v>
      </c>
      <c r="D84" s="559">
        <f>SUM(D85:D86)</f>
        <v>244</v>
      </c>
      <c r="E84" s="560">
        <f t="shared" si="2"/>
        <v>1.41</v>
      </c>
      <c r="F84" s="837">
        <f t="shared" si="3"/>
        <v>1.094</v>
      </c>
    </row>
    <row r="85" ht="24" customHeight="1" spans="1:6">
      <c r="A85" s="566" t="s">
        <v>99</v>
      </c>
      <c r="B85" s="567">
        <v>138</v>
      </c>
      <c r="C85" s="567">
        <v>138</v>
      </c>
      <c r="D85" s="567">
        <v>155</v>
      </c>
      <c r="E85" s="562">
        <f t="shared" si="2"/>
        <v>1.123</v>
      </c>
      <c r="F85" s="838">
        <f t="shared" si="3"/>
        <v>1.123</v>
      </c>
    </row>
    <row r="86" ht="24" customHeight="1" spans="1:6">
      <c r="A86" s="566" t="s">
        <v>100</v>
      </c>
      <c r="B86" s="567">
        <v>35</v>
      </c>
      <c r="C86" s="567">
        <v>85</v>
      </c>
      <c r="D86" s="567">
        <v>89</v>
      </c>
      <c r="E86" s="562">
        <f t="shared" si="2"/>
        <v>2.543</v>
      </c>
      <c r="F86" s="838">
        <f t="shared" si="3"/>
        <v>1.047</v>
      </c>
    </row>
    <row r="87" ht="24" customHeight="1" spans="1:6">
      <c r="A87" s="565" t="s">
        <v>145</v>
      </c>
      <c r="B87" s="559">
        <f>SUM(B88:B90)</f>
        <v>114</v>
      </c>
      <c r="C87" s="559">
        <f>SUM(C88:C90)</f>
        <v>264</v>
      </c>
      <c r="D87" s="559">
        <f>SUM(D88:D90)</f>
        <v>309</v>
      </c>
      <c r="E87" s="560">
        <f t="shared" si="2"/>
        <v>2.711</v>
      </c>
      <c r="F87" s="837">
        <f t="shared" si="3"/>
        <v>1.17</v>
      </c>
    </row>
    <row r="88" ht="24" customHeight="1" spans="1:6">
      <c r="A88" s="566" t="s">
        <v>99</v>
      </c>
      <c r="B88" s="567">
        <v>106</v>
      </c>
      <c r="C88" s="567">
        <v>126</v>
      </c>
      <c r="D88" s="567">
        <v>131</v>
      </c>
      <c r="E88" s="562">
        <f t="shared" si="2"/>
        <v>1.236</v>
      </c>
      <c r="F88" s="838">
        <f t="shared" si="3"/>
        <v>1.04</v>
      </c>
    </row>
    <row r="89" ht="24" customHeight="1" spans="1:6">
      <c r="A89" s="840" t="s">
        <v>146</v>
      </c>
      <c r="B89" s="567"/>
      <c r="C89" s="567">
        <v>100</v>
      </c>
      <c r="D89" s="567">
        <v>139</v>
      </c>
      <c r="E89" s="562"/>
      <c r="F89" s="838">
        <f t="shared" si="3"/>
        <v>1.39</v>
      </c>
    </row>
    <row r="90" ht="24" customHeight="1" spans="1:6">
      <c r="A90" s="566" t="s">
        <v>147</v>
      </c>
      <c r="B90" s="567">
        <v>8</v>
      </c>
      <c r="C90" s="567">
        <v>38</v>
      </c>
      <c r="D90" s="841">
        <v>39</v>
      </c>
      <c r="E90" s="562">
        <f t="shared" si="2"/>
        <v>4.875</v>
      </c>
      <c r="F90" s="838">
        <f t="shared" si="3"/>
        <v>1.026</v>
      </c>
    </row>
    <row r="91" ht="24" customHeight="1" spans="1:6">
      <c r="A91" s="565" t="s">
        <v>148</v>
      </c>
      <c r="B91" s="803">
        <f>SUM(B92:B96)</f>
        <v>1236</v>
      </c>
      <c r="C91" s="803">
        <f>SUM(C92:C96)</f>
        <v>1336</v>
      </c>
      <c r="D91" s="803">
        <f>SUM(D92:D96)</f>
        <v>1476</v>
      </c>
      <c r="E91" s="560">
        <f t="shared" si="2"/>
        <v>1.194</v>
      </c>
      <c r="F91" s="837">
        <f t="shared" si="3"/>
        <v>1.105</v>
      </c>
    </row>
    <row r="92" ht="24" customHeight="1" spans="1:6">
      <c r="A92" s="566" t="s">
        <v>149</v>
      </c>
      <c r="B92" s="567">
        <v>1201</v>
      </c>
      <c r="C92" s="567">
        <v>1174</v>
      </c>
      <c r="D92" s="567">
        <v>1304</v>
      </c>
      <c r="E92" s="562">
        <f t="shared" si="2"/>
        <v>1.086</v>
      </c>
      <c r="F92" s="838">
        <f t="shared" si="3"/>
        <v>1.111</v>
      </c>
    </row>
    <row r="93" ht="24" customHeight="1" spans="1:6">
      <c r="A93" s="566" t="s">
        <v>150</v>
      </c>
      <c r="B93" s="567">
        <v>5</v>
      </c>
      <c r="C93" s="567">
        <v>38</v>
      </c>
      <c r="D93" s="567">
        <v>38</v>
      </c>
      <c r="E93" s="562">
        <f t="shared" si="2"/>
        <v>7.6</v>
      </c>
      <c r="F93" s="838">
        <f t="shared" si="3"/>
        <v>1</v>
      </c>
    </row>
    <row r="94" ht="24" customHeight="1" spans="1:6">
      <c r="A94" s="566" t="s">
        <v>151</v>
      </c>
      <c r="B94" s="567">
        <v>10</v>
      </c>
      <c r="C94" s="567">
        <v>38</v>
      </c>
      <c r="D94" s="567">
        <v>40</v>
      </c>
      <c r="E94" s="562">
        <f t="shared" si="2"/>
        <v>4</v>
      </c>
      <c r="F94" s="838">
        <f t="shared" si="3"/>
        <v>1.053</v>
      </c>
    </row>
    <row r="95" ht="24" customHeight="1" spans="1:6">
      <c r="A95" s="566" t="s">
        <v>152</v>
      </c>
      <c r="B95" s="567"/>
      <c r="C95" s="567">
        <v>10</v>
      </c>
      <c r="D95" s="567">
        <v>10</v>
      </c>
      <c r="E95" s="562"/>
      <c r="F95" s="838">
        <f t="shared" si="3"/>
        <v>1</v>
      </c>
    </row>
    <row r="96" ht="24" customHeight="1" spans="1:6">
      <c r="A96" s="566" t="s">
        <v>153</v>
      </c>
      <c r="B96" s="567">
        <v>20</v>
      </c>
      <c r="C96" s="567">
        <v>76</v>
      </c>
      <c r="D96" s="567">
        <v>84</v>
      </c>
      <c r="E96" s="562">
        <f t="shared" si="2"/>
        <v>4.2</v>
      </c>
      <c r="F96" s="838">
        <f t="shared" si="3"/>
        <v>1.105</v>
      </c>
    </row>
    <row r="97" ht="24" customHeight="1" spans="1:6">
      <c r="A97" s="565" t="s">
        <v>154</v>
      </c>
      <c r="B97" s="559">
        <f>SUM(B98:B98)</f>
        <v>263</v>
      </c>
      <c r="C97" s="559">
        <f>SUM(C98:C98)</f>
        <v>286</v>
      </c>
      <c r="D97" s="559">
        <f>SUM(D98:D98)</f>
        <v>270</v>
      </c>
      <c r="E97" s="560">
        <f t="shared" si="2"/>
        <v>1.027</v>
      </c>
      <c r="F97" s="837">
        <f t="shared" si="3"/>
        <v>0.944</v>
      </c>
    </row>
    <row r="98" ht="24" customHeight="1" spans="1:6">
      <c r="A98" s="566" t="s">
        <v>155</v>
      </c>
      <c r="B98" s="567">
        <v>263</v>
      </c>
      <c r="C98" s="567">
        <v>286</v>
      </c>
      <c r="D98" s="567">
        <v>270</v>
      </c>
      <c r="E98" s="562">
        <f t="shared" si="2"/>
        <v>1.027</v>
      </c>
      <c r="F98" s="838">
        <f t="shared" si="3"/>
        <v>0.944</v>
      </c>
    </row>
    <row r="99" ht="24" customHeight="1" spans="1:6">
      <c r="A99" s="565" t="s">
        <v>156</v>
      </c>
      <c r="B99" s="559">
        <f>SUM(B100)</f>
        <v>75</v>
      </c>
      <c r="C99" s="559">
        <f>SUM(C100)</f>
        <v>52</v>
      </c>
      <c r="D99" s="559">
        <f>SUM(D100)</f>
        <v>64</v>
      </c>
      <c r="E99" s="560">
        <f t="shared" si="2"/>
        <v>0.853</v>
      </c>
      <c r="F99" s="837">
        <f t="shared" si="3"/>
        <v>1.231</v>
      </c>
    </row>
    <row r="100" ht="24" customHeight="1" spans="1:6">
      <c r="A100" s="565" t="s">
        <v>157</v>
      </c>
      <c r="B100" s="559">
        <f>SUM(B101:B103)</f>
        <v>75</v>
      </c>
      <c r="C100" s="559">
        <f>SUM(C101:C103)</f>
        <v>52</v>
      </c>
      <c r="D100" s="559">
        <f>SUM(D101:D103)</f>
        <v>64</v>
      </c>
      <c r="E100" s="560">
        <f t="shared" si="2"/>
        <v>0.853</v>
      </c>
      <c r="F100" s="837">
        <f t="shared" si="3"/>
        <v>1.231</v>
      </c>
    </row>
    <row r="101" ht="24" customHeight="1" spans="1:6">
      <c r="A101" s="566" t="s">
        <v>158</v>
      </c>
      <c r="B101" s="567">
        <v>15</v>
      </c>
      <c r="C101" s="567">
        <v>22</v>
      </c>
      <c r="D101" s="567">
        <v>29</v>
      </c>
      <c r="E101" s="562">
        <f t="shared" si="2"/>
        <v>1.933</v>
      </c>
      <c r="F101" s="838">
        <f t="shared" si="3"/>
        <v>1.318</v>
      </c>
    </row>
    <row r="102" ht="24" customHeight="1" spans="1:6">
      <c r="A102" s="566" t="s">
        <v>159</v>
      </c>
      <c r="B102" s="567">
        <v>50</v>
      </c>
      <c r="C102" s="567"/>
      <c r="D102" s="567"/>
      <c r="E102" s="562">
        <f t="shared" si="2"/>
        <v>0</v>
      </c>
      <c r="F102" s="838"/>
    </row>
    <row r="103" ht="24" customHeight="1" spans="1:6">
      <c r="A103" s="566" t="s">
        <v>160</v>
      </c>
      <c r="B103" s="567">
        <v>10</v>
      </c>
      <c r="C103" s="567">
        <v>30</v>
      </c>
      <c r="D103" s="567">
        <v>35</v>
      </c>
      <c r="E103" s="562">
        <f t="shared" si="2"/>
        <v>3.5</v>
      </c>
      <c r="F103" s="838">
        <f t="shared" si="3"/>
        <v>1.167</v>
      </c>
    </row>
    <row r="104" ht="24" customHeight="1" spans="1:6">
      <c r="A104" s="565" t="s">
        <v>161</v>
      </c>
      <c r="B104" s="559">
        <f>SUM(B105,B107,B114,B117,B121,B129)</f>
        <v>6787</v>
      </c>
      <c r="C104" s="559">
        <f>SUM(C105,C107,C114,C117,C121,C129)</f>
        <v>7036</v>
      </c>
      <c r="D104" s="559">
        <f>SUM(D105,D107,D114,D117,D121,D129)</f>
        <v>7647</v>
      </c>
      <c r="E104" s="560">
        <f t="shared" si="2"/>
        <v>1.127</v>
      </c>
      <c r="F104" s="837">
        <f t="shared" si="3"/>
        <v>1.087</v>
      </c>
    </row>
    <row r="105" ht="24" customHeight="1" spans="1:6">
      <c r="A105" s="565" t="s">
        <v>162</v>
      </c>
      <c r="B105" s="559">
        <f>SUM(B106:B106)</f>
        <v>39</v>
      </c>
      <c r="C105" s="559">
        <f>SUM(C106:C106)</f>
        <v>39</v>
      </c>
      <c r="D105" s="559">
        <f>SUM(D106:D106)</f>
        <v>39</v>
      </c>
      <c r="E105" s="560">
        <f t="shared" si="2"/>
        <v>1</v>
      </c>
      <c r="F105" s="837">
        <f t="shared" si="3"/>
        <v>1</v>
      </c>
    </row>
    <row r="106" ht="24" customHeight="1" spans="1:6">
      <c r="A106" s="566" t="s">
        <v>163</v>
      </c>
      <c r="B106" s="561">
        <v>39</v>
      </c>
      <c r="C106" s="561">
        <v>39</v>
      </c>
      <c r="D106" s="561">
        <v>39</v>
      </c>
      <c r="E106" s="562">
        <f t="shared" si="2"/>
        <v>1</v>
      </c>
      <c r="F106" s="838">
        <f t="shared" si="3"/>
        <v>1</v>
      </c>
    </row>
    <row r="107" ht="24" customHeight="1" spans="1:6">
      <c r="A107" s="565" t="s">
        <v>164</v>
      </c>
      <c r="B107" s="559">
        <f>SUM(B108:B113)</f>
        <v>5488</v>
      </c>
      <c r="C107" s="559">
        <f>SUM(C108:C113)</f>
        <v>5761</v>
      </c>
      <c r="D107" s="559">
        <f>SUM(D108:D113)</f>
        <v>6337</v>
      </c>
      <c r="E107" s="560">
        <f t="shared" si="2"/>
        <v>1.155</v>
      </c>
      <c r="F107" s="837">
        <f t="shared" si="3"/>
        <v>1.1</v>
      </c>
    </row>
    <row r="108" ht="24" customHeight="1" spans="1:6">
      <c r="A108" s="566" t="s">
        <v>99</v>
      </c>
      <c r="B108" s="567">
        <v>4582</v>
      </c>
      <c r="C108" s="567">
        <v>4826</v>
      </c>
      <c r="D108" s="567">
        <v>5353</v>
      </c>
      <c r="E108" s="562">
        <f t="shared" si="2"/>
        <v>1.168</v>
      </c>
      <c r="F108" s="838">
        <f t="shared" si="3"/>
        <v>1.109</v>
      </c>
    </row>
    <row r="109" ht="24" customHeight="1" spans="1:6">
      <c r="A109" s="566" t="s">
        <v>100</v>
      </c>
      <c r="B109" s="567">
        <v>463</v>
      </c>
      <c r="C109" s="567">
        <v>403</v>
      </c>
      <c r="D109" s="567">
        <v>419</v>
      </c>
      <c r="E109" s="562">
        <f t="shared" si="2"/>
        <v>0.905</v>
      </c>
      <c r="F109" s="838">
        <f t="shared" si="3"/>
        <v>1.04</v>
      </c>
    </row>
    <row r="110" ht="24" customHeight="1" spans="1:6">
      <c r="A110" s="566" t="s">
        <v>119</v>
      </c>
      <c r="B110" s="567">
        <v>185</v>
      </c>
      <c r="C110" s="567">
        <v>185</v>
      </c>
      <c r="D110" s="567">
        <v>186</v>
      </c>
      <c r="E110" s="562">
        <f t="shared" si="2"/>
        <v>1.005</v>
      </c>
      <c r="F110" s="838">
        <f t="shared" si="3"/>
        <v>1.005</v>
      </c>
    </row>
    <row r="111" ht="24" customHeight="1" spans="1:6">
      <c r="A111" s="566" t="s">
        <v>165</v>
      </c>
      <c r="B111" s="567">
        <v>243</v>
      </c>
      <c r="C111" s="567">
        <v>252</v>
      </c>
      <c r="D111" s="567">
        <v>284</v>
      </c>
      <c r="E111" s="562">
        <f t="shared" si="2"/>
        <v>1.169</v>
      </c>
      <c r="F111" s="838">
        <f t="shared" si="3"/>
        <v>1.127</v>
      </c>
    </row>
    <row r="112" ht="24" customHeight="1" spans="1:6">
      <c r="A112" s="566" t="s">
        <v>166</v>
      </c>
      <c r="B112" s="567">
        <v>15</v>
      </c>
      <c r="C112" s="567">
        <v>5</v>
      </c>
      <c r="D112" s="567">
        <v>5</v>
      </c>
      <c r="E112" s="562">
        <f t="shared" si="2"/>
        <v>0.333</v>
      </c>
      <c r="F112" s="838">
        <f t="shared" si="3"/>
        <v>1</v>
      </c>
    </row>
    <row r="113" ht="24" customHeight="1" spans="1:6">
      <c r="A113" s="566" t="s">
        <v>167</v>
      </c>
      <c r="B113" s="567"/>
      <c r="C113" s="567">
        <v>90</v>
      </c>
      <c r="D113" s="567">
        <v>90</v>
      </c>
      <c r="E113" s="562"/>
      <c r="F113" s="838">
        <f t="shared" si="3"/>
        <v>1</v>
      </c>
    </row>
    <row r="114" ht="24" customHeight="1" spans="1:6">
      <c r="A114" s="565" t="s">
        <v>168</v>
      </c>
      <c r="B114" s="559">
        <f>SUM(B115:B116)</f>
        <v>22</v>
      </c>
      <c r="C114" s="559">
        <f>SUM(C115:C116)</f>
        <v>92</v>
      </c>
      <c r="D114" s="559">
        <f>SUM(D115:D116)</f>
        <v>94</v>
      </c>
      <c r="E114" s="560">
        <f t="shared" si="2"/>
        <v>4.273</v>
      </c>
      <c r="F114" s="837">
        <f t="shared" si="3"/>
        <v>1.022</v>
      </c>
    </row>
    <row r="115" ht="24" customHeight="1" spans="1:6">
      <c r="A115" s="566" t="s">
        <v>99</v>
      </c>
      <c r="B115" s="567">
        <v>22</v>
      </c>
      <c r="C115" s="567">
        <v>82</v>
      </c>
      <c r="D115" s="567">
        <v>84</v>
      </c>
      <c r="E115" s="562">
        <f t="shared" si="2"/>
        <v>3.818</v>
      </c>
      <c r="F115" s="838">
        <f t="shared" si="3"/>
        <v>1.024</v>
      </c>
    </row>
    <row r="116" ht="24" customHeight="1" spans="1:6">
      <c r="A116" s="566" t="s">
        <v>134</v>
      </c>
      <c r="B116" s="567"/>
      <c r="C116" s="567">
        <v>10</v>
      </c>
      <c r="D116" s="567">
        <v>10</v>
      </c>
      <c r="E116" s="562"/>
      <c r="F116" s="838">
        <f t="shared" si="3"/>
        <v>1</v>
      </c>
    </row>
    <row r="117" ht="24" customHeight="1" spans="1:6">
      <c r="A117" s="565" t="s">
        <v>169</v>
      </c>
      <c r="B117" s="559">
        <f>SUM(B118:B120)</f>
        <v>47</v>
      </c>
      <c r="C117" s="559">
        <f>SUM(C118:C120)</f>
        <v>137</v>
      </c>
      <c r="D117" s="559">
        <f>SUM(D118:D120)</f>
        <v>141</v>
      </c>
      <c r="E117" s="560">
        <f t="shared" si="2"/>
        <v>3</v>
      </c>
      <c r="F117" s="837">
        <f t="shared" si="3"/>
        <v>1.029</v>
      </c>
    </row>
    <row r="118" ht="24" customHeight="1" spans="1:6">
      <c r="A118" s="566" t="s">
        <v>99</v>
      </c>
      <c r="B118" s="567">
        <v>27</v>
      </c>
      <c r="C118" s="567">
        <v>100</v>
      </c>
      <c r="D118" s="567">
        <v>101</v>
      </c>
      <c r="E118" s="562">
        <f t="shared" si="2"/>
        <v>3.741</v>
      </c>
      <c r="F118" s="838">
        <f t="shared" si="3"/>
        <v>1.01</v>
      </c>
    </row>
    <row r="119" ht="24" customHeight="1" spans="1:6">
      <c r="A119" s="566" t="s">
        <v>150</v>
      </c>
      <c r="B119" s="567"/>
      <c r="C119" s="567">
        <v>10</v>
      </c>
      <c r="D119" s="567">
        <v>10</v>
      </c>
      <c r="E119" s="562"/>
      <c r="F119" s="838">
        <f t="shared" si="3"/>
        <v>1</v>
      </c>
    </row>
    <row r="120" ht="24" customHeight="1" spans="1:6">
      <c r="A120" s="566" t="s">
        <v>170</v>
      </c>
      <c r="B120" s="567">
        <v>20</v>
      </c>
      <c r="C120" s="567">
        <v>27</v>
      </c>
      <c r="D120" s="567">
        <v>30</v>
      </c>
      <c r="E120" s="562">
        <f t="shared" si="2"/>
        <v>1.5</v>
      </c>
      <c r="F120" s="838">
        <f t="shared" si="3"/>
        <v>1.111</v>
      </c>
    </row>
    <row r="121" ht="24" customHeight="1" spans="1:6">
      <c r="A121" s="565" t="s">
        <v>171</v>
      </c>
      <c r="B121" s="559">
        <f>SUM(B122:B128)</f>
        <v>879</v>
      </c>
      <c r="C121" s="559">
        <f>SUM(C122:C128)</f>
        <v>999</v>
      </c>
      <c r="D121" s="559">
        <f>SUM(D122:D128)</f>
        <v>1029</v>
      </c>
      <c r="E121" s="560">
        <f t="shared" si="2"/>
        <v>1.171</v>
      </c>
      <c r="F121" s="837">
        <f t="shared" si="3"/>
        <v>1.03</v>
      </c>
    </row>
    <row r="122" ht="24" customHeight="1" spans="1:6">
      <c r="A122" s="566" t="s">
        <v>99</v>
      </c>
      <c r="B122" s="567">
        <v>747</v>
      </c>
      <c r="C122" s="567">
        <v>837</v>
      </c>
      <c r="D122" s="567">
        <v>852</v>
      </c>
      <c r="E122" s="562">
        <f t="shared" si="2"/>
        <v>1.141</v>
      </c>
      <c r="F122" s="838">
        <f t="shared" si="3"/>
        <v>1.018</v>
      </c>
    </row>
    <row r="123" ht="24" customHeight="1" spans="1:6">
      <c r="A123" s="566" t="s">
        <v>172</v>
      </c>
      <c r="B123" s="567">
        <v>64</v>
      </c>
      <c r="C123" s="567">
        <v>64</v>
      </c>
      <c r="D123" s="567">
        <v>72</v>
      </c>
      <c r="E123" s="562">
        <f t="shared" si="2"/>
        <v>1.125</v>
      </c>
      <c r="F123" s="838">
        <f t="shared" si="3"/>
        <v>1.125</v>
      </c>
    </row>
    <row r="124" ht="24" customHeight="1" spans="1:6">
      <c r="A124" s="566" t="s">
        <v>173</v>
      </c>
      <c r="B124" s="567">
        <v>10</v>
      </c>
      <c r="C124" s="567">
        <v>20</v>
      </c>
      <c r="D124" s="567">
        <v>22</v>
      </c>
      <c r="E124" s="562">
        <f t="shared" si="2"/>
        <v>2.2</v>
      </c>
      <c r="F124" s="838">
        <f t="shared" si="3"/>
        <v>1.1</v>
      </c>
    </row>
    <row r="125" ht="24" customHeight="1" spans="1:6">
      <c r="A125" s="566" t="s">
        <v>174</v>
      </c>
      <c r="B125" s="567">
        <v>5</v>
      </c>
      <c r="C125" s="567">
        <v>5</v>
      </c>
      <c r="D125" s="567">
        <v>5</v>
      </c>
      <c r="E125" s="562">
        <f t="shared" si="2"/>
        <v>1</v>
      </c>
      <c r="F125" s="838">
        <f t="shared" si="3"/>
        <v>1</v>
      </c>
    </row>
    <row r="126" ht="24" customHeight="1" spans="1:6">
      <c r="A126" s="566" t="s">
        <v>175</v>
      </c>
      <c r="B126" s="567">
        <v>26</v>
      </c>
      <c r="C126" s="567">
        <v>36</v>
      </c>
      <c r="D126" s="567">
        <v>32</v>
      </c>
      <c r="E126" s="562">
        <f t="shared" si="2"/>
        <v>1.231</v>
      </c>
      <c r="F126" s="838">
        <f t="shared" si="3"/>
        <v>0.889</v>
      </c>
    </row>
    <row r="127" ht="24" customHeight="1" spans="1:6">
      <c r="A127" s="566" t="s">
        <v>176</v>
      </c>
      <c r="B127" s="567">
        <v>27</v>
      </c>
      <c r="C127" s="567">
        <v>7</v>
      </c>
      <c r="D127" s="567">
        <v>7</v>
      </c>
      <c r="E127" s="562">
        <f t="shared" ref="E127:E187" si="4">SUM(D127)/B127</f>
        <v>0.259</v>
      </c>
      <c r="F127" s="838">
        <f t="shared" ref="F127:F188" si="5">SUM(D127)/C127</f>
        <v>1</v>
      </c>
    </row>
    <row r="128" ht="24" customHeight="1" spans="1:6">
      <c r="A128" s="566" t="s">
        <v>177</v>
      </c>
      <c r="B128" s="567"/>
      <c r="C128" s="567">
        <v>30</v>
      </c>
      <c r="D128" s="567">
        <v>39</v>
      </c>
      <c r="E128" s="562"/>
      <c r="F128" s="838">
        <f t="shared" si="5"/>
        <v>1.3</v>
      </c>
    </row>
    <row r="129" ht="24" customHeight="1" spans="1:6">
      <c r="A129" s="565" t="s">
        <v>178</v>
      </c>
      <c r="B129" s="559">
        <f>SUM(B130:B130)</f>
        <v>312</v>
      </c>
      <c r="C129" s="559">
        <f>SUM(C130:C130)</f>
        <v>8</v>
      </c>
      <c r="D129" s="559">
        <f>SUM(D130:D130)</f>
        <v>7</v>
      </c>
      <c r="E129" s="560">
        <f t="shared" si="4"/>
        <v>0.022</v>
      </c>
      <c r="F129" s="837">
        <f t="shared" si="5"/>
        <v>0.875</v>
      </c>
    </row>
    <row r="130" ht="24" customHeight="1" spans="1:6">
      <c r="A130" s="566" t="s">
        <v>179</v>
      </c>
      <c r="B130" s="567">
        <v>312</v>
      </c>
      <c r="C130" s="567">
        <v>8</v>
      </c>
      <c r="D130" s="567">
        <v>7</v>
      </c>
      <c r="E130" s="562">
        <f t="shared" si="4"/>
        <v>0.022</v>
      </c>
      <c r="F130" s="838">
        <f t="shared" si="5"/>
        <v>0.875</v>
      </c>
    </row>
    <row r="131" ht="24" customHeight="1" spans="1:6">
      <c r="A131" s="565" t="s">
        <v>180</v>
      </c>
      <c r="B131" s="559">
        <f>SUM(B132,B136,B142,B144,B146,B149)</f>
        <v>43420</v>
      </c>
      <c r="C131" s="559">
        <f>SUM(C132,C136,C142,C144,C146,C149)</f>
        <v>43988</v>
      </c>
      <c r="D131" s="559">
        <f>SUM(D132,D136,D142,D144,D146,D149)</f>
        <v>45832</v>
      </c>
      <c r="E131" s="560">
        <f t="shared" si="4"/>
        <v>1.056</v>
      </c>
      <c r="F131" s="837">
        <f t="shared" si="5"/>
        <v>1.042</v>
      </c>
    </row>
    <row r="132" ht="24" customHeight="1" spans="1:6">
      <c r="A132" s="565" t="s">
        <v>181</v>
      </c>
      <c r="B132" s="559">
        <f>SUM(B133:B135)</f>
        <v>886</v>
      </c>
      <c r="C132" s="559">
        <f>SUM(C133:C135)</f>
        <v>886</v>
      </c>
      <c r="D132" s="559">
        <f>SUM(D133:D135)</f>
        <v>880</v>
      </c>
      <c r="E132" s="560">
        <f t="shared" si="4"/>
        <v>0.993</v>
      </c>
      <c r="F132" s="837">
        <f t="shared" si="5"/>
        <v>0.993</v>
      </c>
    </row>
    <row r="133" ht="24" customHeight="1" spans="1:6">
      <c r="A133" s="566" t="s">
        <v>99</v>
      </c>
      <c r="B133" s="567">
        <v>698</v>
      </c>
      <c r="C133" s="567">
        <v>771</v>
      </c>
      <c r="D133" s="567">
        <v>785</v>
      </c>
      <c r="E133" s="562">
        <f t="shared" si="4"/>
        <v>1.125</v>
      </c>
      <c r="F133" s="838">
        <f t="shared" si="5"/>
        <v>1.018</v>
      </c>
    </row>
    <row r="134" ht="24" customHeight="1" spans="1:6">
      <c r="A134" s="566" t="s">
        <v>150</v>
      </c>
      <c r="B134" s="567">
        <v>73</v>
      </c>
      <c r="C134" s="567"/>
      <c r="D134" s="567"/>
      <c r="E134" s="562">
        <f t="shared" si="4"/>
        <v>0</v>
      </c>
      <c r="F134" s="838"/>
    </row>
    <row r="135" ht="24" customHeight="1" spans="1:6">
      <c r="A135" s="566" t="s">
        <v>182</v>
      </c>
      <c r="B135" s="567">
        <v>115</v>
      </c>
      <c r="C135" s="567">
        <v>115</v>
      </c>
      <c r="D135" s="567">
        <v>95</v>
      </c>
      <c r="E135" s="562">
        <f t="shared" si="4"/>
        <v>0.826</v>
      </c>
      <c r="F135" s="838">
        <f t="shared" si="5"/>
        <v>0.826</v>
      </c>
    </row>
    <row r="136" ht="24" customHeight="1" spans="1:6">
      <c r="A136" s="565" t="s">
        <v>183</v>
      </c>
      <c r="B136" s="559">
        <f>SUM(B137:B141)</f>
        <v>41307</v>
      </c>
      <c r="C136" s="559">
        <f>SUM(C137:C141)</f>
        <v>41275</v>
      </c>
      <c r="D136" s="559">
        <f>SUM(D137:D141)</f>
        <v>43031</v>
      </c>
      <c r="E136" s="560">
        <f t="shared" si="4"/>
        <v>1.042</v>
      </c>
      <c r="F136" s="837">
        <f t="shared" si="5"/>
        <v>1.043</v>
      </c>
    </row>
    <row r="137" ht="24" customHeight="1" spans="1:6">
      <c r="A137" s="566" t="s">
        <v>184</v>
      </c>
      <c r="B137" s="567">
        <v>829</v>
      </c>
      <c r="C137" s="567">
        <v>996</v>
      </c>
      <c r="D137" s="567">
        <v>1125</v>
      </c>
      <c r="E137" s="562">
        <f t="shared" si="4"/>
        <v>1.357</v>
      </c>
      <c r="F137" s="838">
        <f t="shared" si="5"/>
        <v>1.13</v>
      </c>
    </row>
    <row r="138" ht="24" customHeight="1" spans="1:6">
      <c r="A138" s="566" t="s">
        <v>185</v>
      </c>
      <c r="B138" s="567">
        <v>20858</v>
      </c>
      <c r="C138" s="567">
        <v>21158</v>
      </c>
      <c r="D138" s="567">
        <v>22813</v>
      </c>
      <c r="E138" s="562">
        <f t="shared" si="4"/>
        <v>1.094</v>
      </c>
      <c r="F138" s="838">
        <f t="shared" si="5"/>
        <v>1.078</v>
      </c>
    </row>
    <row r="139" ht="24" customHeight="1" spans="1:6">
      <c r="A139" s="566" t="s">
        <v>186</v>
      </c>
      <c r="B139" s="567">
        <v>12086</v>
      </c>
      <c r="C139" s="567">
        <v>12086</v>
      </c>
      <c r="D139" s="567">
        <v>12637</v>
      </c>
      <c r="E139" s="562">
        <f t="shared" si="4"/>
        <v>1.046</v>
      </c>
      <c r="F139" s="838">
        <f t="shared" si="5"/>
        <v>1.046</v>
      </c>
    </row>
    <row r="140" ht="24" customHeight="1" spans="1:6">
      <c r="A140" s="566" t="s">
        <v>187</v>
      </c>
      <c r="B140" s="567">
        <v>7534</v>
      </c>
      <c r="C140" s="567">
        <v>6676</v>
      </c>
      <c r="D140" s="567">
        <v>6127</v>
      </c>
      <c r="E140" s="562">
        <f t="shared" si="4"/>
        <v>0.813</v>
      </c>
      <c r="F140" s="838">
        <f t="shared" si="5"/>
        <v>0.918</v>
      </c>
    </row>
    <row r="141" ht="24" customHeight="1" spans="1:6">
      <c r="A141" s="566" t="s">
        <v>188</v>
      </c>
      <c r="B141" s="567"/>
      <c r="C141" s="567">
        <v>359</v>
      </c>
      <c r="D141" s="567">
        <v>329</v>
      </c>
      <c r="E141" s="562"/>
      <c r="F141" s="838">
        <f t="shared" si="5"/>
        <v>0.916</v>
      </c>
    </row>
    <row r="142" ht="24" customHeight="1" spans="1:6">
      <c r="A142" s="558" t="s">
        <v>189</v>
      </c>
      <c r="B142" s="559">
        <f>SUM(B143:B143)</f>
        <v>745</v>
      </c>
      <c r="C142" s="559">
        <f>SUM(C143:C143)</f>
        <v>840</v>
      </c>
      <c r="D142" s="559">
        <f>SUM(D143:D143)</f>
        <v>869</v>
      </c>
      <c r="E142" s="560">
        <f t="shared" si="4"/>
        <v>1.166</v>
      </c>
      <c r="F142" s="837">
        <f t="shared" si="5"/>
        <v>1.035</v>
      </c>
    </row>
    <row r="143" ht="24" customHeight="1" spans="1:6">
      <c r="A143" s="842" t="s">
        <v>190</v>
      </c>
      <c r="B143" s="567">
        <v>745</v>
      </c>
      <c r="C143" s="567">
        <v>840</v>
      </c>
      <c r="D143" s="567">
        <v>869</v>
      </c>
      <c r="E143" s="562">
        <f t="shared" si="4"/>
        <v>1.166</v>
      </c>
      <c r="F143" s="838">
        <f t="shared" si="5"/>
        <v>1.035</v>
      </c>
    </row>
    <row r="144" ht="24" customHeight="1" spans="1:6">
      <c r="A144" s="843" t="s">
        <v>191</v>
      </c>
      <c r="B144" s="559">
        <f>SUM(B145)</f>
        <v>87</v>
      </c>
      <c r="C144" s="559">
        <f>SUM(C145)</f>
        <v>87</v>
      </c>
      <c r="D144" s="559">
        <f>SUM(D145)</f>
        <v>103</v>
      </c>
      <c r="E144" s="560">
        <f t="shared" si="4"/>
        <v>1.184</v>
      </c>
      <c r="F144" s="837">
        <f t="shared" si="5"/>
        <v>1.184</v>
      </c>
    </row>
    <row r="145" ht="24" customHeight="1" spans="1:6">
      <c r="A145" s="842" t="s">
        <v>192</v>
      </c>
      <c r="B145" s="567">
        <v>87</v>
      </c>
      <c r="C145" s="567">
        <v>87</v>
      </c>
      <c r="D145" s="567">
        <v>103</v>
      </c>
      <c r="E145" s="562">
        <f t="shared" si="4"/>
        <v>1.184</v>
      </c>
      <c r="F145" s="838">
        <f t="shared" si="5"/>
        <v>1.184</v>
      </c>
    </row>
    <row r="146" ht="24" customHeight="1" spans="1:6">
      <c r="A146" s="843" t="s">
        <v>193</v>
      </c>
      <c r="B146" s="559">
        <f>SUM(B147:B148)</f>
        <v>395</v>
      </c>
      <c r="C146" s="559">
        <f>SUM(C147:C148)</f>
        <v>395</v>
      </c>
      <c r="D146" s="559">
        <f>SUM(D147:D148)</f>
        <v>427</v>
      </c>
      <c r="E146" s="560">
        <f t="shared" si="4"/>
        <v>1.081</v>
      </c>
      <c r="F146" s="837">
        <f t="shared" si="5"/>
        <v>1.081</v>
      </c>
    </row>
    <row r="147" ht="24" customHeight="1" spans="1:6">
      <c r="A147" s="842" t="s">
        <v>194</v>
      </c>
      <c r="B147" s="567">
        <v>222</v>
      </c>
      <c r="C147" s="567">
        <v>222</v>
      </c>
      <c r="D147" s="567">
        <v>231</v>
      </c>
      <c r="E147" s="562">
        <f t="shared" si="4"/>
        <v>1.041</v>
      </c>
      <c r="F147" s="838">
        <f t="shared" si="5"/>
        <v>1.041</v>
      </c>
    </row>
    <row r="148" ht="24" customHeight="1" spans="1:6">
      <c r="A148" s="842" t="s">
        <v>195</v>
      </c>
      <c r="B148" s="567">
        <v>173</v>
      </c>
      <c r="C148" s="567">
        <v>173</v>
      </c>
      <c r="D148" s="567">
        <v>196</v>
      </c>
      <c r="E148" s="562">
        <f t="shared" si="4"/>
        <v>1.133</v>
      </c>
      <c r="F148" s="838">
        <f t="shared" si="5"/>
        <v>1.133</v>
      </c>
    </row>
    <row r="149" ht="24" customHeight="1" spans="1:6">
      <c r="A149" s="843" t="s">
        <v>196</v>
      </c>
      <c r="B149" s="559">
        <f>SUM(B150:B151)</f>
        <v>0</v>
      </c>
      <c r="C149" s="559">
        <f>SUM(C150:C151)</f>
        <v>505</v>
      </c>
      <c r="D149" s="559">
        <f>SUM(D150:D151)</f>
        <v>522</v>
      </c>
      <c r="E149" s="562"/>
      <c r="F149" s="837">
        <f t="shared" si="5"/>
        <v>1.034</v>
      </c>
    </row>
    <row r="150" ht="24" customHeight="1" spans="1:6">
      <c r="A150" s="842" t="s">
        <v>197</v>
      </c>
      <c r="B150" s="561"/>
      <c r="C150" s="561">
        <v>15</v>
      </c>
      <c r="D150" s="561">
        <v>20</v>
      </c>
      <c r="E150" s="562"/>
      <c r="F150" s="838">
        <f t="shared" si="5"/>
        <v>1.333</v>
      </c>
    </row>
    <row r="151" ht="24" customHeight="1" spans="1:6">
      <c r="A151" s="842" t="s">
        <v>198</v>
      </c>
      <c r="B151" s="567"/>
      <c r="C151" s="567">
        <v>490</v>
      </c>
      <c r="D151" s="567">
        <v>502</v>
      </c>
      <c r="E151" s="562"/>
      <c r="F151" s="838">
        <f t="shared" si="5"/>
        <v>1.024</v>
      </c>
    </row>
    <row r="152" ht="24" customHeight="1" spans="1:6">
      <c r="A152" s="843" t="s">
        <v>199</v>
      </c>
      <c r="B152" s="559">
        <f>SUM(B153,B156,B158,,B160)</f>
        <v>189</v>
      </c>
      <c r="C152" s="559">
        <f>SUM(C153,C156,C158,,C160)</f>
        <v>545</v>
      </c>
      <c r="D152" s="559">
        <f>SUM(D153,D156,D158,,D160)</f>
        <v>1116</v>
      </c>
      <c r="E152" s="560">
        <f t="shared" si="4"/>
        <v>5.905</v>
      </c>
      <c r="F152" s="837">
        <f t="shared" si="5"/>
        <v>2.048</v>
      </c>
    </row>
    <row r="153" ht="24" customHeight="1" spans="1:6">
      <c r="A153" s="565" t="s">
        <v>200</v>
      </c>
      <c r="B153" s="559">
        <f>SUM(B154:B155)</f>
        <v>142</v>
      </c>
      <c r="C153" s="559">
        <f>SUM(C154:C155)</f>
        <v>190</v>
      </c>
      <c r="D153" s="559">
        <f>SUM(D154:D155)</f>
        <v>159</v>
      </c>
      <c r="E153" s="560">
        <f t="shared" si="4"/>
        <v>1.12</v>
      </c>
      <c r="F153" s="837">
        <f t="shared" si="5"/>
        <v>0.837</v>
      </c>
    </row>
    <row r="154" ht="24" customHeight="1" spans="1:6">
      <c r="A154" s="842" t="s">
        <v>99</v>
      </c>
      <c r="B154" s="567">
        <v>137</v>
      </c>
      <c r="C154" s="567">
        <v>182</v>
      </c>
      <c r="D154" s="567">
        <v>154</v>
      </c>
      <c r="E154" s="562">
        <f t="shared" si="4"/>
        <v>1.124</v>
      </c>
      <c r="F154" s="838">
        <f t="shared" si="5"/>
        <v>0.846</v>
      </c>
    </row>
    <row r="155" ht="24" customHeight="1" spans="1:6">
      <c r="A155" s="842" t="s">
        <v>150</v>
      </c>
      <c r="B155" s="567">
        <v>5</v>
      </c>
      <c r="C155" s="567">
        <v>8</v>
      </c>
      <c r="D155" s="567">
        <v>5</v>
      </c>
      <c r="E155" s="562">
        <f t="shared" si="4"/>
        <v>1</v>
      </c>
      <c r="F155" s="838">
        <f t="shared" si="5"/>
        <v>0.625</v>
      </c>
    </row>
    <row r="156" ht="24" customHeight="1" spans="1:6">
      <c r="A156" s="843" t="s">
        <v>201</v>
      </c>
      <c r="B156" s="559">
        <f>SUM(B157:B157)</f>
        <v>0</v>
      </c>
      <c r="C156" s="559">
        <f>SUM(C157:C157)</f>
        <v>208</v>
      </c>
      <c r="D156" s="559">
        <f>SUM(D157:D157)</f>
        <v>241</v>
      </c>
      <c r="E156" s="562"/>
      <c r="F156" s="837">
        <f t="shared" si="5"/>
        <v>1.159</v>
      </c>
    </row>
    <row r="157" ht="24" customHeight="1" spans="1:6">
      <c r="A157" s="842" t="s">
        <v>202</v>
      </c>
      <c r="B157" s="567"/>
      <c r="C157" s="567">
        <v>208</v>
      </c>
      <c r="D157" s="567">
        <v>241</v>
      </c>
      <c r="E157" s="562"/>
      <c r="F157" s="838">
        <f t="shared" si="5"/>
        <v>1.159</v>
      </c>
    </row>
    <row r="158" ht="24" customHeight="1" spans="1:6">
      <c r="A158" s="843" t="s">
        <v>203</v>
      </c>
      <c r="B158" s="559">
        <f>SUM(B159:B159)</f>
        <v>47</v>
      </c>
      <c r="C158" s="559">
        <f>SUM(C159:C159)</f>
        <v>147</v>
      </c>
      <c r="D158" s="559">
        <f>SUM(D159:D159)</f>
        <v>126</v>
      </c>
      <c r="E158" s="562">
        <f t="shared" si="4"/>
        <v>2.681</v>
      </c>
      <c r="F158" s="838">
        <f t="shared" si="5"/>
        <v>0.857</v>
      </c>
    </row>
    <row r="159" ht="24" customHeight="1" spans="1:6">
      <c r="A159" s="842" t="s">
        <v>204</v>
      </c>
      <c r="B159" s="567">
        <v>47</v>
      </c>
      <c r="C159" s="567">
        <v>147</v>
      </c>
      <c r="D159" s="567">
        <v>126</v>
      </c>
      <c r="E159" s="562">
        <f t="shared" si="4"/>
        <v>2.681</v>
      </c>
      <c r="F159" s="838">
        <f t="shared" si="5"/>
        <v>0.857</v>
      </c>
    </row>
    <row r="160" ht="24" customHeight="1" spans="1:6">
      <c r="A160" s="843" t="s">
        <v>205</v>
      </c>
      <c r="B160" s="559">
        <f>SUM(B161:B161)</f>
        <v>0</v>
      </c>
      <c r="C160" s="559">
        <f>SUM(C161:C161)</f>
        <v>0</v>
      </c>
      <c r="D160" s="559">
        <f>SUM(D161:D161)</f>
        <v>590</v>
      </c>
      <c r="E160" s="562"/>
      <c r="F160" s="838"/>
    </row>
    <row r="161" ht="24" customHeight="1" spans="1:6">
      <c r="A161" s="842" t="s">
        <v>206</v>
      </c>
      <c r="B161" s="567"/>
      <c r="C161" s="567"/>
      <c r="D161" s="567">
        <v>590</v>
      </c>
      <c r="E161" s="562"/>
      <c r="F161" s="838"/>
    </row>
    <row r="162" ht="24" customHeight="1" spans="1:6">
      <c r="A162" s="843" t="s">
        <v>207</v>
      </c>
      <c r="B162" s="559">
        <f>B163+B175+B177+B181+B184+B188</f>
        <v>3562</v>
      </c>
      <c r="C162" s="559">
        <f>C163+C175+C177+C181+C184+C188</f>
        <v>3329</v>
      </c>
      <c r="D162" s="559">
        <f>D163+D175+D177+D181+D184+D188</f>
        <v>3501</v>
      </c>
      <c r="E162" s="560">
        <f t="shared" si="4"/>
        <v>0.983</v>
      </c>
      <c r="F162" s="837">
        <f t="shared" si="5"/>
        <v>1.052</v>
      </c>
    </row>
    <row r="163" ht="24" customHeight="1" spans="1:6">
      <c r="A163" s="843" t="s">
        <v>208</v>
      </c>
      <c r="B163" s="559">
        <f>SUM(B164:B174)</f>
        <v>2541</v>
      </c>
      <c r="C163" s="559">
        <f>SUM(C164:C174)</f>
        <v>1711</v>
      </c>
      <c r="D163" s="559">
        <f>SUM(D164:D174)</f>
        <v>1790</v>
      </c>
      <c r="E163" s="560">
        <f t="shared" si="4"/>
        <v>0.704</v>
      </c>
      <c r="F163" s="837">
        <f t="shared" si="5"/>
        <v>1.046</v>
      </c>
    </row>
    <row r="164" ht="24" customHeight="1" spans="1:6">
      <c r="A164" s="842" t="s">
        <v>99</v>
      </c>
      <c r="B164" s="567">
        <v>614</v>
      </c>
      <c r="C164" s="567">
        <v>614</v>
      </c>
      <c r="D164" s="567">
        <v>660</v>
      </c>
      <c r="E164" s="562">
        <f t="shared" si="4"/>
        <v>1.075</v>
      </c>
      <c r="F164" s="838">
        <f t="shared" si="5"/>
        <v>1.075</v>
      </c>
    </row>
    <row r="165" ht="24" customHeight="1" spans="1:6">
      <c r="A165" s="842" t="s">
        <v>100</v>
      </c>
      <c r="B165" s="567"/>
      <c r="C165" s="567">
        <v>30</v>
      </c>
      <c r="D165" s="567">
        <v>22</v>
      </c>
      <c r="E165" s="562"/>
      <c r="F165" s="838">
        <f t="shared" si="5"/>
        <v>0.733</v>
      </c>
    </row>
    <row r="166" ht="24" customHeight="1" spans="1:6">
      <c r="A166" s="842" t="s">
        <v>209</v>
      </c>
      <c r="B166" s="567">
        <v>61</v>
      </c>
      <c r="C166" s="567">
        <v>61</v>
      </c>
      <c r="D166" s="567">
        <v>62</v>
      </c>
      <c r="E166" s="562">
        <f t="shared" si="4"/>
        <v>1.016</v>
      </c>
      <c r="F166" s="838">
        <f t="shared" si="5"/>
        <v>1.016</v>
      </c>
    </row>
    <row r="167" ht="24" customHeight="1" spans="1:6">
      <c r="A167" s="842" t="s">
        <v>210</v>
      </c>
      <c r="B167" s="567">
        <v>76</v>
      </c>
      <c r="C167" s="567">
        <v>76</v>
      </c>
      <c r="D167" s="567">
        <v>85</v>
      </c>
      <c r="E167" s="562">
        <f t="shared" si="4"/>
        <v>1.118</v>
      </c>
      <c r="F167" s="838">
        <f t="shared" si="5"/>
        <v>1.118</v>
      </c>
    </row>
    <row r="168" ht="24" customHeight="1" spans="1:6">
      <c r="A168" s="842" t="s">
        <v>211</v>
      </c>
      <c r="B168" s="567">
        <v>167</v>
      </c>
      <c r="C168" s="567">
        <v>167</v>
      </c>
      <c r="D168" s="567">
        <v>174</v>
      </c>
      <c r="E168" s="562">
        <f t="shared" si="4"/>
        <v>1.042</v>
      </c>
      <c r="F168" s="838">
        <f t="shared" si="5"/>
        <v>1.042</v>
      </c>
    </row>
    <row r="169" ht="24" customHeight="1" spans="1:6">
      <c r="A169" s="842" t="s">
        <v>212</v>
      </c>
      <c r="B169" s="567">
        <v>338</v>
      </c>
      <c r="C169" s="567">
        <v>293</v>
      </c>
      <c r="D169" s="567">
        <v>319</v>
      </c>
      <c r="E169" s="562">
        <f t="shared" si="4"/>
        <v>0.944</v>
      </c>
      <c r="F169" s="838">
        <f t="shared" si="5"/>
        <v>1.089</v>
      </c>
    </row>
    <row r="170" ht="24" customHeight="1" spans="1:6">
      <c r="A170" s="842" t="s">
        <v>213</v>
      </c>
      <c r="B170" s="567"/>
      <c r="C170" s="567">
        <v>10</v>
      </c>
      <c r="D170" s="567">
        <v>7</v>
      </c>
      <c r="E170" s="562"/>
      <c r="F170" s="838">
        <f t="shared" si="5"/>
        <v>0.7</v>
      </c>
    </row>
    <row r="171" ht="24" customHeight="1" spans="1:6">
      <c r="A171" s="842" t="s">
        <v>214</v>
      </c>
      <c r="B171" s="567">
        <v>29</v>
      </c>
      <c r="C171" s="567">
        <v>59</v>
      </c>
      <c r="D171" s="567">
        <v>64</v>
      </c>
      <c r="E171" s="562">
        <f t="shared" si="4"/>
        <v>2.207</v>
      </c>
      <c r="F171" s="838">
        <f t="shared" si="5"/>
        <v>1.085</v>
      </c>
    </row>
    <row r="172" ht="24" customHeight="1" spans="1:6">
      <c r="A172" s="842" t="s">
        <v>215</v>
      </c>
      <c r="B172" s="567">
        <v>1000</v>
      </c>
      <c r="C172" s="567">
        <v>45</v>
      </c>
      <c r="D172" s="567">
        <v>42</v>
      </c>
      <c r="E172" s="562">
        <f t="shared" si="4"/>
        <v>0.042</v>
      </c>
      <c r="F172" s="838">
        <f t="shared" si="5"/>
        <v>0.933</v>
      </c>
    </row>
    <row r="173" ht="24" customHeight="1" spans="1:6">
      <c r="A173" s="842" t="s">
        <v>216</v>
      </c>
      <c r="B173" s="567">
        <v>200</v>
      </c>
      <c r="C173" s="567"/>
      <c r="D173" s="567"/>
      <c r="E173" s="562">
        <f t="shared" si="4"/>
        <v>0</v>
      </c>
      <c r="F173" s="838"/>
    </row>
    <row r="174" ht="24" customHeight="1" spans="1:6">
      <c r="A174" s="842" t="s">
        <v>217</v>
      </c>
      <c r="B174" s="567">
        <v>56</v>
      </c>
      <c r="C174" s="567">
        <v>356</v>
      </c>
      <c r="D174" s="567">
        <v>355</v>
      </c>
      <c r="E174" s="562">
        <f t="shared" si="4"/>
        <v>6.339</v>
      </c>
      <c r="F174" s="838">
        <f t="shared" si="5"/>
        <v>0.997</v>
      </c>
    </row>
    <row r="175" ht="24" customHeight="1" spans="1:6">
      <c r="A175" s="843" t="s">
        <v>218</v>
      </c>
      <c r="B175" s="803">
        <f>SUM(B176)</f>
        <v>1</v>
      </c>
      <c r="C175" s="803">
        <f>SUM(C176)</f>
        <v>1</v>
      </c>
      <c r="D175" s="803">
        <f>SUM(D176)</f>
        <v>1</v>
      </c>
      <c r="E175" s="560">
        <f t="shared" si="4"/>
        <v>1</v>
      </c>
      <c r="F175" s="837">
        <f t="shared" si="5"/>
        <v>1</v>
      </c>
    </row>
    <row r="176" ht="24" customHeight="1" spans="1:6">
      <c r="A176" s="842" t="s">
        <v>219</v>
      </c>
      <c r="B176" s="567">
        <v>1</v>
      </c>
      <c r="C176" s="567">
        <v>1</v>
      </c>
      <c r="D176" s="567">
        <v>1</v>
      </c>
      <c r="E176" s="562">
        <f t="shared" si="4"/>
        <v>1</v>
      </c>
      <c r="F176" s="838">
        <f t="shared" si="5"/>
        <v>1</v>
      </c>
    </row>
    <row r="177" ht="24" customHeight="1" spans="1:6">
      <c r="A177" s="843" t="s">
        <v>220</v>
      </c>
      <c r="B177" s="559">
        <f>SUM(B178:B180)</f>
        <v>542</v>
      </c>
      <c r="C177" s="559">
        <f>SUM(C178:C180)</f>
        <v>539</v>
      </c>
      <c r="D177" s="559">
        <f>SUM(D178:D180)</f>
        <v>552</v>
      </c>
      <c r="E177" s="560">
        <f t="shared" si="4"/>
        <v>1.018</v>
      </c>
      <c r="F177" s="837">
        <f t="shared" si="5"/>
        <v>1.024</v>
      </c>
    </row>
    <row r="178" ht="24" customHeight="1" spans="1:6">
      <c r="A178" s="842" t="s">
        <v>221</v>
      </c>
      <c r="B178" s="561"/>
      <c r="C178" s="561">
        <v>80</v>
      </c>
      <c r="D178" s="561">
        <v>70</v>
      </c>
      <c r="E178" s="562"/>
      <c r="F178" s="838">
        <f t="shared" si="5"/>
        <v>0.875</v>
      </c>
    </row>
    <row r="179" ht="24" customHeight="1" spans="1:6">
      <c r="A179" s="842" t="s">
        <v>222</v>
      </c>
      <c r="B179" s="561">
        <v>540</v>
      </c>
      <c r="C179" s="561">
        <v>457</v>
      </c>
      <c r="D179" s="561">
        <v>480</v>
      </c>
      <c r="E179" s="562">
        <f t="shared" si="4"/>
        <v>0.889</v>
      </c>
      <c r="F179" s="838">
        <f t="shared" si="5"/>
        <v>1.05</v>
      </c>
    </row>
    <row r="180" ht="24" customHeight="1" spans="1:6">
      <c r="A180" s="842" t="s">
        <v>223</v>
      </c>
      <c r="B180" s="567">
        <v>2</v>
      </c>
      <c r="C180" s="567">
        <v>2</v>
      </c>
      <c r="D180" s="567">
        <v>2</v>
      </c>
      <c r="E180" s="562">
        <f t="shared" si="4"/>
        <v>1</v>
      </c>
      <c r="F180" s="838">
        <f t="shared" si="5"/>
        <v>1</v>
      </c>
    </row>
    <row r="181" ht="24" customHeight="1" spans="1:6">
      <c r="A181" s="843" t="s">
        <v>224</v>
      </c>
      <c r="B181" s="559">
        <f>SUM(B182:B183)</f>
        <v>106</v>
      </c>
      <c r="C181" s="559">
        <f>SUM(C182:C183)</f>
        <v>0</v>
      </c>
      <c r="D181" s="559">
        <f>SUM(D182:D183)</f>
        <v>0</v>
      </c>
      <c r="E181" s="562">
        <f t="shared" si="4"/>
        <v>0</v>
      </c>
      <c r="F181" s="838"/>
    </row>
    <row r="182" ht="24" customHeight="1" spans="1:6">
      <c r="A182" s="842" t="s">
        <v>225</v>
      </c>
      <c r="B182" s="567">
        <v>71</v>
      </c>
      <c r="C182" s="567"/>
      <c r="D182" s="567"/>
      <c r="E182" s="562">
        <f t="shared" si="4"/>
        <v>0</v>
      </c>
      <c r="F182" s="838"/>
    </row>
    <row r="183" ht="24" customHeight="1" spans="1:6">
      <c r="A183" s="842" t="s">
        <v>226</v>
      </c>
      <c r="B183" s="567">
        <v>35</v>
      </c>
      <c r="C183" s="567"/>
      <c r="D183" s="567"/>
      <c r="E183" s="562">
        <f t="shared" si="4"/>
        <v>0</v>
      </c>
      <c r="F183" s="838"/>
    </row>
    <row r="184" ht="24" customHeight="1" spans="1:6">
      <c r="A184" s="844" t="s">
        <v>227</v>
      </c>
      <c r="B184" s="803">
        <f>SUM(B185:B187)</f>
        <v>372</v>
      </c>
      <c r="C184" s="803">
        <f>SUM(C185:C187)</f>
        <v>948</v>
      </c>
      <c r="D184" s="803">
        <f>SUM(D185:D187)</f>
        <v>997</v>
      </c>
      <c r="E184" s="560">
        <f t="shared" si="4"/>
        <v>2.68</v>
      </c>
      <c r="F184" s="837">
        <f t="shared" si="5"/>
        <v>1.052</v>
      </c>
    </row>
    <row r="185" ht="24" customHeight="1" spans="1:6">
      <c r="A185" s="845" t="s">
        <v>228</v>
      </c>
      <c r="B185" s="567">
        <v>29</v>
      </c>
      <c r="C185" s="567">
        <v>29</v>
      </c>
      <c r="D185" s="567">
        <v>29</v>
      </c>
      <c r="E185" s="562">
        <f t="shared" si="4"/>
        <v>1</v>
      </c>
      <c r="F185" s="838">
        <f t="shared" si="5"/>
        <v>1</v>
      </c>
    </row>
    <row r="186" ht="24" customHeight="1" spans="1:6">
      <c r="A186" s="845" t="s">
        <v>229</v>
      </c>
      <c r="B186" s="567">
        <v>337</v>
      </c>
      <c r="C186" s="567">
        <v>443</v>
      </c>
      <c r="D186" s="567">
        <v>468</v>
      </c>
      <c r="E186" s="562">
        <f t="shared" si="4"/>
        <v>1.389</v>
      </c>
      <c r="F186" s="838">
        <f t="shared" si="5"/>
        <v>1.056</v>
      </c>
    </row>
    <row r="187" ht="24" customHeight="1" spans="1:6">
      <c r="A187" s="842" t="s">
        <v>230</v>
      </c>
      <c r="B187" s="561">
        <v>6</v>
      </c>
      <c r="C187" s="561">
        <v>476</v>
      </c>
      <c r="D187" s="561">
        <v>500</v>
      </c>
      <c r="E187" s="562">
        <f t="shared" si="4"/>
        <v>83.333</v>
      </c>
      <c r="F187" s="838">
        <f t="shared" si="5"/>
        <v>1.05</v>
      </c>
    </row>
    <row r="188" ht="24" customHeight="1" spans="1:6">
      <c r="A188" s="843" t="s">
        <v>231</v>
      </c>
      <c r="B188" s="559">
        <f>SUM(B189:B190)</f>
        <v>0</v>
      </c>
      <c r="C188" s="559">
        <f>SUM(C189:C190)</f>
        <v>130</v>
      </c>
      <c r="D188" s="559">
        <f>SUM(D189:D190)</f>
        <v>161</v>
      </c>
      <c r="E188" s="562"/>
      <c r="F188" s="837">
        <f t="shared" si="5"/>
        <v>1.238</v>
      </c>
    </row>
    <row r="189" ht="24" customHeight="1" spans="1:6">
      <c r="A189" s="842" t="s">
        <v>232</v>
      </c>
      <c r="B189" s="561"/>
      <c r="C189" s="561">
        <v>22</v>
      </c>
      <c r="D189" s="561">
        <v>25</v>
      </c>
      <c r="E189" s="562"/>
      <c r="F189" s="838">
        <f t="shared" ref="F189:F190" si="6">SUM(D189)/C189</f>
        <v>1.136</v>
      </c>
    </row>
    <row r="190" ht="24" customHeight="1" spans="1:6">
      <c r="A190" s="842" t="s">
        <v>233</v>
      </c>
      <c r="B190" s="567"/>
      <c r="C190" s="567">
        <v>108</v>
      </c>
      <c r="D190" s="567">
        <v>136</v>
      </c>
      <c r="E190" s="562"/>
      <c r="F190" s="838">
        <f t="shared" si="6"/>
        <v>1.259</v>
      </c>
    </row>
    <row r="191" ht="24" customHeight="1" spans="1:6">
      <c r="A191" s="843" t="s">
        <v>234</v>
      </c>
      <c r="B191" s="559">
        <f>B192+B198+B204+B211+B218+B225+B232+B236+B244+B247+B250+B253+B256+B258+B265+B270+B261</f>
        <v>48899</v>
      </c>
      <c r="C191" s="559">
        <f t="shared" ref="C191:D191" si="7">C192+C198+C204+C211+C218+C225+C232+C236+C244+C247+C250+C253+C256+C258+C265+C270+C261</f>
        <v>45077</v>
      </c>
      <c r="D191" s="559">
        <f t="shared" si="7"/>
        <v>42549</v>
      </c>
      <c r="E191" s="560">
        <f t="shared" ref="E191:E249" si="8">SUM(D191)/B191</f>
        <v>0.87</v>
      </c>
      <c r="F191" s="837">
        <f t="shared" ref="F191:F249" si="9">SUM(D191)/C191</f>
        <v>0.944</v>
      </c>
    </row>
    <row r="192" ht="24" customHeight="1" spans="1:6">
      <c r="A192" s="843" t="s">
        <v>235</v>
      </c>
      <c r="B192" s="559">
        <f>SUM(B193:B197)</f>
        <v>1619</v>
      </c>
      <c r="C192" s="559">
        <f>SUM(C193:C197)</f>
        <v>1219</v>
      </c>
      <c r="D192" s="559">
        <f>SUM(D193:D197)</f>
        <v>1171</v>
      </c>
      <c r="E192" s="560">
        <f t="shared" si="8"/>
        <v>0.723</v>
      </c>
      <c r="F192" s="837">
        <f t="shared" si="9"/>
        <v>0.961</v>
      </c>
    </row>
    <row r="193" ht="24" customHeight="1" spans="1:6">
      <c r="A193" s="842" t="s">
        <v>99</v>
      </c>
      <c r="B193" s="567">
        <v>965</v>
      </c>
      <c r="C193" s="567">
        <v>803</v>
      </c>
      <c r="D193" s="567">
        <v>806</v>
      </c>
      <c r="E193" s="562">
        <f t="shared" si="8"/>
        <v>0.835</v>
      </c>
      <c r="F193" s="838">
        <f t="shared" si="9"/>
        <v>1.004</v>
      </c>
    </row>
    <row r="194" ht="24" customHeight="1" spans="1:6">
      <c r="A194" s="842" t="s">
        <v>100</v>
      </c>
      <c r="B194" s="567">
        <v>344</v>
      </c>
      <c r="C194" s="567">
        <v>144</v>
      </c>
      <c r="D194" s="567">
        <v>105</v>
      </c>
      <c r="E194" s="562">
        <f t="shared" si="8"/>
        <v>0.305</v>
      </c>
      <c r="F194" s="838">
        <f t="shared" si="9"/>
        <v>0.729</v>
      </c>
    </row>
    <row r="195" ht="24" customHeight="1" spans="1:6">
      <c r="A195" s="842" t="s">
        <v>236</v>
      </c>
      <c r="B195" s="567"/>
      <c r="C195" s="567">
        <v>12</v>
      </c>
      <c r="D195" s="567">
        <v>10</v>
      </c>
      <c r="E195" s="562"/>
      <c r="F195" s="838">
        <f t="shared" si="9"/>
        <v>0.833</v>
      </c>
    </row>
    <row r="196" ht="24" customHeight="1" spans="1:6">
      <c r="A196" s="846" t="s">
        <v>237</v>
      </c>
      <c r="B196" s="567">
        <v>5</v>
      </c>
      <c r="C196" s="567">
        <v>5</v>
      </c>
      <c r="D196" s="567">
        <v>5</v>
      </c>
      <c r="E196" s="562">
        <f t="shared" si="8"/>
        <v>1</v>
      </c>
      <c r="F196" s="838">
        <f t="shared" si="9"/>
        <v>1</v>
      </c>
    </row>
    <row r="197" ht="24" customHeight="1" spans="1:6">
      <c r="A197" s="846" t="s">
        <v>238</v>
      </c>
      <c r="B197" s="567">
        <v>305</v>
      </c>
      <c r="C197" s="567">
        <v>255</v>
      </c>
      <c r="D197" s="567">
        <v>245</v>
      </c>
      <c r="E197" s="562">
        <f t="shared" si="8"/>
        <v>0.803</v>
      </c>
      <c r="F197" s="838">
        <f t="shared" si="9"/>
        <v>0.961</v>
      </c>
    </row>
    <row r="198" ht="24" customHeight="1" spans="1:6">
      <c r="A198" s="843" t="s">
        <v>239</v>
      </c>
      <c r="B198" s="559">
        <f>SUM(B199:B203)</f>
        <v>744</v>
      </c>
      <c r="C198" s="559">
        <f>SUM(C199:C203)</f>
        <v>1410</v>
      </c>
      <c r="D198" s="559">
        <f>SUM(D199:D203)</f>
        <v>1459</v>
      </c>
      <c r="E198" s="560">
        <f t="shared" si="8"/>
        <v>1.961</v>
      </c>
      <c r="F198" s="837">
        <f t="shared" si="9"/>
        <v>1.035</v>
      </c>
    </row>
    <row r="199" ht="24" customHeight="1" spans="1:6">
      <c r="A199" s="566" t="s">
        <v>99</v>
      </c>
      <c r="B199" s="567">
        <v>527</v>
      </c>
      <c r="C199" s="567">
        <v>527</v>
      </c>
      <c r="D199" s="567">
        <v>561</v>
      </c>
      <c r="E199" s="562">
        <f t="shared" si="8"/>
        <v>1.065</v>
      </c>
      <c r="F199" s="838">
        <f t="shared" si="9"/>
        <v>1.065</v>
      </c>
    </row>
    <row r="200" ht="24" customHeight="1" spans="1:6">
      <c r="A200" s="842" t="s">
        <v>100</v>
      </c>
      <c r="B200" s="567">
        <v>38</v>
      </c>
      <c r="C200" s="567">
        <v>68</v>
      </c>
      <c r="D200" s="567">
        <v>74</v>
      </c>
      <c r="E200" s="562">
        <f t="shared" si="8"/>
        <v>1.947</v>
      </c>
      <c r="F200" s="838">
        <f t="shared" si="9"/>
        <v>1.088</v>
      </c>
    </row>
    <row r="201" ht="24" customHeight="1" spans="1:6">
      <c r="A201" s="842" t="s">
        <v>240</v>
      </c>
      <c r="B201" s="567">
        <v>179</v>
      </c>
      <c r="C201" s="567"/>
      <c r="D201" s="567"/>
      <c r="E201" s="562">
        <f t="shared" si="8"/>
        <v>0</v>
      </c>
      <c r="F201" s="838"/>
    </row>
    <row r="202" ht="24" customHeight="1" spans="1:6">
      <c r="A202" s="842" t="s">
        <v>241</v>
      </c>
      <c r="B202" s="567"/>
      <c r="C202" s="567">
        <v>10</v>
      </c>
      <c r="D202" s="567">
        <v>7</v>
      </c>
      <c r="E202" s="562"/>
      <c r="F202" s="838">
        <f t="shared" si="9"/>
        <v>0.7</v>
      </c>
    </row>
    <row r="203" ht="24" customHeight="1" spans="1:6">
      <c r="A203" s="842" t="s">
        <v>242</v>
      </c>
      <c r="B203" s="567"/>
      <c r="C203" s="567">
        <v>805</v>
      </c>
      <c r="D203" s="567">
        <v>817</v>
      </c>
      <c r="E203" s="562"/>
      <c r="F203" s="838">
        <f t="shared" si="9"/>
        <v>1.015</v>
      </c>
    </row>
    <row r="204" ht="24" customHeight="1" spans="1:6">
      <c r="A204" s="843" t="s">
        <v>243</v>
      </c>
      <c r="B204" s="559">
        <f>SUM(B205:B210)</f>
        <v>13913</v>
      </c>
      <c r="C204" s="559">
        <f>SUM(C205:C210)</f>
        <v>14627</v>
      </c>
      <c r="D204" s="559">
        <f>SUM(D205:D210)</f>
        <v>14488</v>
      </c>
      <c r="E204" s="560">
        <f t="shared" si="8"/>
        <v>1.041</v>
      </c>
      <c r="F204" s="837">
        <f t="shared" si="9"/>
        <v>0.99</v>
      </c>
    </row>
    <row r="205" ht="24" customHeight="1" spans="1:6">
      <c r="A205" s="842" t="s">
        <v>244</v>
      </c>
      <c r="B205" s="567">
        <v>1479</v>
      </c>
      <c r="C205" s="567">
        <v>1279</v>
      </c>
      <c r="D205" s="567">
        <v>1718</v>
      </c>
      <c r="E205" s="562">
        <f t="shared" si="8"/>
        <v>1.162</v>
      </c>
      <c r="F205" s="838">
        <f t="shared" si="9"/>
        <v>1.343</v>
      </c>
    </row>
    <row r="206" ht="24" customHeight="1" spans="1:6">
      <c r="A206" s="842" t="s">
        <v>245</v>
      </c>
      <c r="B206" s="567">
        <v>3155</v>
      </c>
      <c r="C206" s="567">
        <v>3055</v>
      </c>
      <c r="D206" s="567">
        <v>3240</v>
      </c>
      <c r="E206" s="562">
        <f t="shared" si="8"/>
        <v>1.027</v>
      </c>
      <c r="F206" s="838">
        <f t="shared" si="9"/>
        <v>1.061</v>
      </c>
    </row>
    <row r="207" ht="24" customHeight="1" spans="1:6">
      <c r="A207" s="842" t="s">
        <v>246</v>
      </c>
      <c r="B207" s="567">
        <v>9279</v>
      </c>
      <c r="C207" s="567">
        <v>9079</v>
      </c>
      <c r="D207" s="567">
        <v>8318</v>
      </c>
      <c r="E207" s="562">
        <f t="shared" si="8"/>
        <v>0.896</v>
      </c>
      <c r="F207" s="838">
        <f t="shared" si="9"/>
        <v>0.916</v>
      </c>
    </row>
    <row r="208" ht="24" customHeight="1" spans="1:6">
      <c r="A208" s="842" t="s">
        <v>247</v>
      </c>
      <c r="B208" s="567"/>
      <c r="C208" s="567">
        <v>399</v>
      </c>
      <c r="D208" s="567">
        <v>399</v>
      </c>
      <c r="E208" s="562"/>
      <c r="F208" s="838">
        <f t="shared" si="9"/>
        <v>1</v>
      </c>
    </row>
    <row r="209" ht="30" customHeight="1" spans="1:6">
      <c r="A209" s="842" t="s">
        <v>248</v>
      </c>
      <c r="B209" s="567"/>
      <c r="C209" s="567">
        <v>810</v>
      </c>
      <c r="D209" s="567">
        <v>810</v>
      </c>
      <c r="E209" s="562"/>
      <c r="F209" s="838">
        <f t="shared" si="9"/>
        <v>1</v>
      </c>
    </row>
    <row r="210" ht="24" customHeight="1" spans="1:6">
      <c r="A210" s="842" t="s">
        <v>249</v>
      </c>
      <c r="B210" s="567"/>
      <c r="C210" s="567">
        <v>5</v>
      </c>
      <c r="D210" s="567">
        <v>3</v>
      </c>
      <c r="E210" s="562"/>
      <c r="F210" s="838">
        <f t="shared" si="9"/>
        <v>0.6</v>
      </c>
    </row>
    <row r="211" ht="24" customHeight="1" spans="1:6">
      <c r="A211" s="843" t="s">
        <v>250</v>
      </c>
      <c r="B211" s="559">
        <f>SUM(B212:B217)</f>
        <v>1315</v>
      </c>
      <c r="C211" s="559">
        <f>SUM(C212:C217)</f>
        <v>1719</v>
      </c>
      <c r="D211" s="559">
        <f>SUM(D212:D217)</f>
        <v>1809</v>
      </c>
      <c r="E211" s="560">
        <f t="shared" si="8"/>
        <v>1.376</v>
      </c>
      <c r="F211" s="837">
        <f t="shared" si="9"/>
        <v>1.052</v>
      </c>
    </row>
    <row r="212" ht="24" customHeight="1" spans="1:6">
      <c r="A212" s="842" t="s">
        <v>251</v>
      </c>
      <c r="B212" s="567">
        <v>220</v>
      </c>
      <c r="C212" s="567">
        <v>220</v>
      </c>
      <c r="D212" s="567">
        <v>250</v>
      </c>
      <c r="E212" s="562">
        <f t="shared" si="8"/>
        <v>1.136</v>
      </c>
      <c r="F212" s="838">
        <f t="shared" si="9"/>
        <v>1.136</v>
      </c>
    </row>
    <row r="213" ht="24" customHeight="1" spans="1:6">
      <c r="A213" s="563" t="s">
        <v>252</v>
      </c>
      <c r="B213" s="567">
        <v>522</v>
      </c>
      <c r="C213" s="567">
        <v>422</v>
      </c>
      <c r="D213" s="567">
        <v>426</v>
      </c>
      <c r="E213" s="562">
        <f t="shared" si="8"/>
        <v>0.816</v>
      </c>
      <c r="F213" s="838">
        <f t="shared" si="9"/>
        <v>1.009</v>
      </c>
    </row>
    <row r="214" ht="24" customHeight="1" spans="1:6">
      <c r="A214" s="842" t="s">
        <v>253</v>
      </c>
      <c r="B214" s="567">
        <v>550</v>
      </c>
      <c r="C214" s="567">
        <v>780</v>
      </c>
      <c r="D214" s="567">
        <v>850</v>
      </c>
      <c r="E214" s="562">
        <f t="shared" si="8"/>
        <v>1.545</v>
      </c>
      <c r="F214" s="838">
        <f t="shared" si="9"/>
        <v>1.09</v>
      </c>
    </row>
    <row r="215" ht="24" customHeight="1" spans="1:6">
      <c r="A215" s="842" t="s">
        <v>254</v>
      </c>
      <c r="B215" s="567"/>
      <c r="C215" s="567">
        <v>35</v>
      </c>
      <c r="D215" s="567">
        <v>30</v>
      </c>
      <c r="E215" s="562"/>
      <c r="F215" s="838">
        <f t="shared" si="9"/>
        <v>0.857</v>
      </c>
    </row>
    <row r="216" ht="24" customHeight="1" spans="1:6">
      <c r="A216" s="842" t="s">
        <v>255</v>
      </c>
      <c r="B216" s="567">
        <v>23</v>
      </c>
      <c r="C216" s="567">
        <v>52</v>
      </c>
      <c r="D216" s="567">
        <v>49</v>
      </c>
      <c r="E216" s="562">
        <f t="shared" si="8"/>
        <v>2.13</v>
      </c>
      <c r="F216" s="838">
        <f t="shared" si="9"/>
        <v>0.942</v>
      </c>
    </row>
    <row r="217" ht="24" customHeight="1" spans="1:6">
      <c r="A217" s="842" t="s">
        <v>256</v>
      </c>
      <c r="B217" s="567"/>
      <c r="C217" s="567">
        <v>210</v>
      </c>
      <c r="D217" s="567">
        <v>204</v>
      </c>
      <c r="E217" s="562"/>
      <c r="F217" s="838">
        <f t="shared" si="9"/>
        <v>0.971</v>
      </c>
    </row>
    <row r="218" ht="24" customHeight="1" spans="1:6">
      <c r="A218" s="843" t="s">
        <v>257</v>
      </c>
      <c r="B218" s="559">
        <f>SUM(B219:B224)</f>
        <v>2511</v>
      </c>
      <c r="C218" s="559">
        <f>SUM(C219:C224)</f>
        <v>2716</v>
      </c>
      <c r="D218" s="559">
        <f>SUM(D219:D224)</f>
        <v>2640</v>
      </c>
      <c r="E218" s="560">
        <f t="shared" si="8"/>
        <v>1.051</v>
      </c>
      <c r="F218" s="837">
        <f t="shared" si="9"/>
        <v>0.972</v>
      </c>
    </row>
    <row r="219" ht="24" customHeight="1" spans="1:6">
      <c r="A219" s="842" t="s">
        <v>258</v>
      </c>
      <c r="B219" s="567">
        <v>65</v>
      </c>
      <c r="C219" s="567">
        <v>135</v>
      </c>
      <c r="D219" s="567">
        <v>125</v>
      </c>
      <c r="E219" s="562">
        <f t="shared" si="8"/>
        <v>1.923</v>
      </c>
      <c r="F219" s="838">
        <f t="shared" si="9"/>
        <v>0.926</v>
      </c>
    </row>
    <row r="220" ht="24" customHeight="1" spans="1:6">
      <c r="A220" s="842" t="s">
        <v>259</v>
      </c>
      <c r="B220" s="567">
        <v>580</v>
      </c>
      <c r="C220" s="567">
        <v>580</v>
      </c>
      <c r="D220" s="567">
        <v>550</v>
      </c>
      <c r="E220" s="562">
        <f t="shared" si="8"/>
        <v>0.948</v>
      </c>
      <c r="F220" s="838">
        <f t="shared" si="9"/>
        <v>0.948</v>
      </c>
    </row>
    <row r="221" ht="24" customHeight="1" spans="1:6">
      <c r="A221" s="842" t="s">
        <v>260</v>
      </c>
      <c r="B221" s="567">
        <v>397</v>
      </c>
      <c r="C221" s="567">
        <v>697</v>
      </c>
      <c r="D221" s="567">
        <v>697</v>
      </c>
      <c r="E221" s="562">
        <f t="shared" si="8"/>
        <v>1.756</v>
      </c>
      <c r="F221" s="838">
        <f t="shared" si="9"/>
        <v>1</v>
      </c>
    </row>
    <row r="222" ht="24" customHeight="1" spans="1:6">
      <c r="A222" s="842" t="s">
        <v>261</v>
      </c>
      <c r="B222" s="567">
        <v>179</v>
      </c>
      <c r="C222" s="567">
        <v>179</v>
      </c>
      <c r="D222" s="567">
        <v>178</v>
      </c>
      <c r="E222" s="562">
        <f t="shared" si="8"/>
        <v>0.994</v>
      </c>
      <c r="F222" s="838">
        <f t="shared" si="9"/>
        <v>0.994</v>
      </c>
    </row>
    <row r="223" ht="24" customHeight="1" spans="1:6">
      <c r="A223" s="842" t="s">
        <v>262</v>
      </c>
      <c r="B223" s="567">
        <v>653</v>
      </c>
      <c r="C223" s="567"/>
      <c r="D223" s="567"/>
      <c r="E223" s="562">
        <f t="shared" si="8"/>
        <v>0</v>
      </c>
      <c r="F223" s="838"/>
    </row>
    <row r="224" ht="24" customHeight="1" spans="1:6">
      <c r="A224" s="842" t="s">
        <v>263</v>
      </c>
      <c r="B224" s="567">
        <v>637</v>
      </c>
      <c r="C224" s="567">
        <v>1125</v>
      </c>
      <c r="D224" s="567">
        <v>1090</v>
      </c>
      <c r="E224" s="562">
        <f t="shared" si="8"/>
        <v>1.711</v>
      </c>
      <c r="F224" s="838">
        <f t="shared" si="9"/>
        <v>0.969</v>
      </c>
    </row>
    <row r="225" ht="24" customHeight="1" spans="1:6">
      <c r="A225" s="843" t="s">
        <v>264</v>
      </c>
      <c r="B225" s="559">
        <f>SUM(B226:B231)</f>
        <v>278</v>
      </c>
      <c r="C225" s="559">
        <f>SUM(C226:C231)</f>
        <v>304</v>
      </c>
      <c r="D225" s="559">
        <f>SUM(D226:D231)</f>
        <v>300</v>
      </c>
      <c r="E225" s="560">
        <f t="shared" si="8"/>
        <v>1.079</v>
      </c>
      <c r="F225" s="837">
        <f t="shared" si="9"/>
        <v>0.987</v>
      </c>
    </row>
    <row r="226" ht="24" customHeight="1" spans="1:6">
      <c r="A226" s="842" t="s">
        <v>265</v>
      </c>
      <c r="B226" s="567">
        <v>117</v>
      </c>
      <c r="C226" s="567">
        <v>117</v>
      </c>
      <c r="D226" s="567">
        <v>99</v>
      </c>
      <c r="E226" s="562">
        <f t="shared" si="8"/>
        <v>0.846</v>
      </c>
      <c r="F226" s="838">
        <f t="shared" si="9"/>
        <v>0.846</v>
      </c>
    </row>
    <row r="227" ht="24" customHeight="1" spans="1:6">
      <c r="A227" s="842" t="s">
        <v>266</v>
      </c>
      <c r="B227" s="567">
        <v>120</v>
      </c>
      <c r="C227" s="567">
        <v>120</v>
      </c>
      <c r="D227" s="567">
        <v>132</v>
      </c>
      <c r="E227" s="562">
        <f t="shared" si="8"/>
        <v>1.1</v>
      </c>
      <c r="F227" s="838">
        <f t="shared" si="9"/>
        <v>1.1</v>
      </c>
    </row>
    <row r="228" ht="24" customHeight="1" spans="1:6">
      <c r="A228" s="842" t="s">
        <v>267</v>
      </c>
      <c r="B228" s="567"/>
      <c r="C228" s="567">
        <v>3</v>
      </c>
      <c r="D228" s="567">
        <v>3</v>
      </c>
      <c r="E228" s="562"/>
      <c r="F228" s="838">
        <f t="shared" si="9"/>
        <v>1</v>
      </c>
    </row>
    <row r="229" ht="24" customHeight="1" spans="1:6">
      <c r="A229" s="842" t="s">
        <v>268</v>
      </c>
      <c r="B229" s="567">
        <v>25</v>
      </c>
      <c r="C229" s="567">
        <v>25</v>
      </c>
      <c r="D229" s="567">
        <v>27</v>
      </c>
      <c r="E229" s="562">
        <f t="shared" si="8"/>
        <v>1.08</v>
      </c>
      <c r="F229" s="838">
        <f t="shared" si="9"/>
        <v>1.08</v>
      </c>
    </row>
    <row r="230" ht="24" customHeight="1" spans="1:6">
      <c r="A230" s="845" t="s">
        <v>269</v>
      </c>
      <c r="B230" s="567">
        <v>16</v>
      </c>
      <c r="C230" s="567">
        <v>16</v>
      </c>
      <c r="D230" s="567">
        <v>20</v>
      </c>
      <c r="E230" s="562">
        <f t="shared" si="8"/>
        <v>1.25</v>
      </c>
      <c r="F230" s="838">
        <f t="shared" si="9"/>
        <v>1.25</v>
      </c>
    </row>
    <row r="231" ht="24" customHeight="1" spans="1:6">
      <c r="A231" s="845" t="s">
        <v>270</v>
      </c>
      <c r="B231" s="567"/>
      <c r="C231" s="567">
        <v>23</v>
      </c>
      <c r="D231" s="567">
        <v>19</v>
      </c>
      <c r="E231" s="562"/>
      <c r="F231" s="838">
        <f t="shared" si="9"/>
        <v>0.826</v>
      </c>
    </row>
    <row r="232" ht="24" customHeight="1" spans="1:6">
      <c r="A232" s="843" t="s">
        <v>271</v>
      </c>
      <c r="B232" s="559">
        <f>SUM(B233:B235)</f>
        <v>1861</v>
      </c>
      <c r="C232" s="559">
        <f>SUM(C233:C235)</f>
        <v>875</v>
      </c>
      <c r="D232" s="559">
        <f>SUM(D233:D235)</f>
        <v>729</v>
      </c>
      <c r="E232" s="560">
        <f t="shared" si="8"/>
        <v>0.392</v>
      </c>
      <c r="F232" s="837">
        <f t="shared" si="9"/>
        <v>0.833</v>
      </c>
    </row>
    <row r="233" ht="24" customHeight="1" spans="1:6">
      <c r="A233" s="563" t="s">
        <v>272</v>
      </c>
      <c r="B233" s="567">
        <v>295</v>
      </c>
      <c r="C233" s="567">
        <v>195</v>
      </c>
      <c r="D233" s="567">
        <v>182</v>
      </c>
      <c r="E233" s="562">
        <f t="shared" si="8"/>
        <v>0.617</v>
      </c>
      <c r="F233" s="838">
        <f t="shared" si="9"/>
        <v>0.933</v>
      </c>
    </row>
    <row r="234" ht="24" customHeight="1" spans="1:6">
      <c r="A234" s="842" t="s">
        <v>273</v>
      </c>
      <c r="B234" s="567">
        <v>1534</v>
      </c>
      <c r="C234" s="567">
        <v>534</v>
      </c>
      <c r="D234" s="567">
        <v>410</v>
      </c>
      <c r="E234" s="562">
        <f t="shared" si="8"/>
        <v>0.267</v>
      </c>
      <c r="F234" s="838">
        <f t="shared" si="9"/>
        <v>0.768</v>
      </c>
    </row>
    <row r="235" ht="24" customHeight="1" spans="1:6">
      <c r="A235" s="842" t="s">
        <v>274</v>
      </c>
      <c r="B235" s="567">
        <v>32</v>
      </c>
      <c r="C235" s="567">
        <v>146</v>
      </c>
      <c r="D235" s="567">
        <v>137</v>
      </c>
      <c r="E235" s="562">
        <f t="shared" si="8"/>
        <v>4.281</v>
      </c>
      <c r="F235" s="838">
        <f t="shared" si="9"/>
        <v>0.938</v>
      </c>
    </row>
    <row r="236" ht="24" customHeight="1" spans="1:6">
      <c r="A236" s="843" t="s">
        <v>275</v>
      </c>
      <c r="B236" s="559">
        <f>SUM(B237:B243)</f>
        <v>810</v>
      </c>
      <c r="C236" s="559">
        <f>SUM(C237:C243)</f>
        <v>1087</v>
      </c>
      <c r="D236" s="559">
        <f>SUM(D237:D243)</f>
        <v>1052</v>
      </c>
      <c r="E236" s="560">
        <f t="shared" si="8"/>
        <v>1.299</v>
      </c>
      <c r="F236" s="837">
        <f t="shared" si="9"/>
        <v>0.968</v>
      </c>
    </row>
    <row r="237" ht="24" customHeight="1" spans="1:6">
      <c r="A237" s="842" t="s">
        <v>99</v>
      </c>
      <c r="B237" s="567">
        <v>181</v>
      </c>
      <c r="C237" s="567">
        <v>181</v>
      </c>
      <c r="D237" s="567">
        <v>192</v>
      </c>
      <c r="E237" s="562">
        <f t="shared" si="8"/>
        <v>1.061</v>
      </c>
      <c r="F237" s="838">
        <f t="shared" si="9"/>
        <v>1.061</v>
      </c>
    </row>
    <row r="238" ht="24" customHeight="1" spans="1:6">
      <c r="A238" s="842" t="s">
        <v>100</v>
      </c>
      <c r="B238" s="567"/>
      <c r="C238" s="567">
        <v>67</v>
      </c>
      <c r="D238" s="567">
        <v>57</v>
      </c>
      <c r="E238" s="562"/>
      <c r="F238" s="838">
        <f t="shared" si="9"/>
        <v>0.851</v>
      </c>
    </row>
    <row r="239" ht="24" customHeight="1" spans="1:6">
      <c r="A239" s="842" t="s">
        <v>276</v>
      </c>
      <c r="B239" s="567"/>
      <c r="C239" s="567">
        <v>60</v>
      </c>
      <c r="D239" s="567">
        <v>52</v>
      </c>
      <c r="E239" s="562"/>
      <c r="F239" s="838">
        <f t="shared" si="9"/>
        <v>0.867</v>
      </c>
    </row>
    <row r="240" ht="24" customHeight="1" spans="1:6">
      <c r="A240" s="846" t="s">
        <v>277</v>
      </c>
      <c r="B240" s="567">
        <v>7</v>
      </c>
      <c r="C240" s="567">
        <v>96</v>
      </c>
      <c r="D240" s="567">
        <v>82</v>
      </c>
      <c r="E240" s="562">
        <f t="shared" si="8"/>
        <v>11.714</v>
      </c>
      <c r="F240" s="838">
        <f t="shared" si="9"/>
        <v>0.854</v>
      </c>
    </row>
    <row r="241" ht="24" customHeight="1" spans="1:6">
      <c r="A241" s="846" t="s">
        <v>278</v>
      </c>
      <c r="B241" s="567"/>
      <c r="C241" s="567">
        <v>6</v>
      </c>
      <c r="D241" s="567">
        <v>6</v>
      </c>
      <c r="E241" s="562"/>
      <c r="F241" s="838">
        <f t="shared" si="9"/>
        <v>1</v>
      </c>
    </row>
    <row r="242" ht="24" customHeight="1" spans="1:6">
      <c r="A242" s="846" t="s">
        <v>279</v>
      </c>
      <c r="B242" s="567">
        <v>452</v>
      </c>
      <c r="C242" s="567">
        <v>452</v>
      </c>
      <c r="D242" s="567">
        <v>452</v>
      </c>
      <c r="E242" s="562">
        <f t="shared" si="8"/>
        <v>1</v>
      </c>
      <c r="F242" s="838">
        <f t="shared" si="9"/>
        <v>1</v>
      </c>
    </row>
    <row r="243" ht="24" customHeight="1" spans="1:6">
      <c r="A243" s="842" t="s">
        <v>280</v>
      </c>
      <c r="B243" s="567">
        <v>170</v>
      </c>
      <c r="C243" s="567">
        <v>225</v>
      </c>
      <c r="D243" s="567">
        <v>211</v>
      </c>
      <c r="E243" s="562">
        <f t="shared" si="8"/>
        <v>1.241</v>
      </c>
      <c r="F243" s="838">
        <f t="shared" si="9"/>
        <v>0.938</v>
      </c>
    </row>
    <row r="244" ht="24" customHeight="1" spans="1:6">
      <c r="A244" s="843" t="s">
        <v>281</v>
      </c>
      <c r="B244" s="559">
        <f>SUM(B245:B246)</f>
        <v>125</v>
      </c>
      <c r="C244" s="559">
        <f>SUM(C245:C246)</f>
        <v>128</v>
      </c>
      <c r="D244" s="559">
        <f>SUM(D245:D246)</f>
        <v>144</v>
      </c>
      <c r="E244" s="560">
        <f t="shared" si="8"/>
        <v>1.152</v>
      </c>
      <c r="F244" s="837">
        <f t="shared" si="9"/>
        <v>1.125</v>
      </c>
    </row>
    <row r="245" ht="24" customHeight="1" spans="1:6">
      <c r="A245" s="842" t="s">
        <v>99</v>
      </c>
      <c r="B245" s="567">
        <v>125</v>
      </c>
      <c r="C245" s="567">
        <v>125</v>
      </c>
      <c r="D245" s="567">
        <v>141</v>
      </c>
      <c r="E245" s="562">
        <f t="shared" si="8"/>
        <v>1.128</v>
      </c>
      <c r="F245" s="838">
        <f t="shared" si="9"/>
        <v>1.128</v>
      </c>
    </row>
    <row r="246" ht="24" customHeight="1" spans="1:6">
      <c r="A246" s="842" t="s">
        <v>134</v>
      </c>
      <c r="B246" s="567"/>
      <c r="C246" s="567">
        <v>3</v>
      </c>
      <c r="D246" s="567">
        <v>3</v>
      </c>
      <c r="E246" s="562"/>
      <c r="F246" s="838">
        <f t="shared" si="9"/>
        <v>1</v>
      </c>
    </row>
    <row r="247" ht="24" customHeight="1" spans="1:6">
      <c r="A247" s="843" t="s">
        <v>282</v>
      </c>
      <c r="B247" s="559">
        <f>SUM(B248:B249)</f>
        <v>13032</v>
      </c>
      <c r="C247" s="559">
        <f>SUM(C248:C249)</f>
        <v>10710</v>
      </c>
      <c r="D247" s="559">
        <f>SUM(D248:D249)</f>
        <v>10007</v>
      </c>
      <c r="E247" s="560">
        <f t="shared" si="8"/>
        <v>0.768</v>
      </c>
      <c r="F247" s="837">
        <f t="shared" si="9"/>
        <v>0.934</v>
      </c>
    </row>
    <row r="248" ht="24" customHeight="1" spans="1:6">
      <c r="A248" s="842" t="s">
        <v>283</v>
      </c>
      <c r="B248" s="567">
        <v>7684</v>
      </c>
      <c r="C248" s="567">
        <v>5184</v>
      </c>
      <c r="D248" s="567">
        <v>4707</v>
      </c>
      <c r="E248" s="562">
        <f t="shared" si="8"/>
        <v>0.613</v>
      </c>
      <c r="F248" s="838">
        <f t="shared" si="9"/>
        <v>0.908</v>
      </c>
    </row>
    <row r="249" ht="24" customHeight="1" spans="1:6">
      <c r="A249" s="842" t="s">
        <v>284</v>
      </c>
      <c r="B249" s="567">
        <v>5348</v>
      </c>
      <c r="C249" s="567">
        <v>5526</v>
      </c>
      <c r="D249" s="567">
        <v>5300</v>
      </c>
      <c r="E249" s="562">
        <f t="shared" si="8"/>
        <v>0.991</v>
      </c>
      <c r="F249" s="838">
        <f t="shared" si="9"/>
        <v>0.959</v>
      </c>
    </row>
    <row r="250" ht="24" customHeight="1" spans="1:6">
      <c r="A250" s="843" t="s">
        <v>285</v>
      </c>
      <c r="B250" s="559">
        <f>SUM(B251:B252)</f>
        <v>2051</v>
      </c>
      <c r="C250" s="559">
        <f>SUM(C251:C252)</f>
        <v>1566</v>
      </c>
      <c r="D250" s="559">
        <f>SUM(D251:D252)</f>
        <v>1528</v>
      </c>
      <c r="E250" s="560">
        <f t="shared" ref="E250:E310" si="10">SUM(D250)/B250</f>
        <v>0.745</v>
      </c>
      <c r="F250" s="837">
        <f t="shared" ref="F250:F310" si="11">SUM(D250)/C250</f>
        <v>0.976</v>
      </c>
    </row>
    <row r="251" ht="24" customHeight="1" spans="1:6">
      <c r="A251" s="842" t="s">
        <v>286</v>
      </c>
      <c r="B251" s="561">
        <v>2051</v>
      </c>
      <c r="C251" s="561">
        <v>1551</v>
      </c>
      <c r="D251" s="561">
        <v>1510</v>
      </c>
      <c r="E251" s="562">
        <f t="shared" si="10"/>
        <v>0.736</v>
      </c>
      <c r="F251" s="838">
        <f t="shared" si="11"/>
        <v>0.974</v>
      </c>
    </row>
    <row r="252" ht="24" customHeight="1" spans="1:6">
      <c r="A252" s="842" t="s">
        <v>287</v>
      </c>
      <c r="B252" s="567"/>
      <c r="C252" s="567">
        <v>15</v>
      </c>
      <c r="D252" s="567">
        <v>18</v>
      </c>
      <c r="E252" s="562"/>
      <c r="F252" s="838">
        <f t="shared" si="11"/>
        <v>1.2</v>
      </c>
    </row>
    <row r="253" ht="24" customHeight="1" spans="1:6">
      <c r="A253" s="843" t="s">
        <v>288</v>
      </c>
      <c r="B253" s="559">
        <f>SUM(B254:B255)</f>
        <v>132</v>
      </c>
      <c r="C253" s="559">
        <f>SUM(C254:C255)</f>
        <v>1614</v>
      </c>
      <c r="D253" s="559">
        <f>SUM(D254:D255)</f>
        <v>1494</v>
      </c>
      <c r="E253" s="560">
        <f t="shared" si="10"/>
        <v>11.318</v>
      </c>
      <c r="F253" s="837">
        <f t="shared" si="11"/>
        <v>0.926</v>
      </c>
    </row>
    <row r="254" ht="24" customHeight="1" spans="1:6">
      <c r="A254" s="842" t="s">
        <v>289</v>
      </c>
      <c r="B254" s="561"/>
      <c r="C254" s="561">
        <v>50</v>
      </c>
      <c r="D254" s="561">
        <v>50</v>
      </c>
      <c r="E254" s="562"/>
      <c r="F254" s="838">
        <f t="shared" si="11"/>
        <v>1</v>
      </c>
    </row>
    <row r="255" ht="24" customHeight="1" spans="1:6">
      <c r="A255" s="842" t="s">
        <v>290</v>
      </c>
      <c r="B255" s="567">
        <v>132</v>
      </c>
      <c r="C255" s="567">
        <v>1564</v>
      </c>
      <c r="D255" s="567">
        <v>1444</v>
      </c>
      <c r="E255" s="562">
        <f t="shared" si="10"/>
        <v>10.939</v>
      </c>
      <c r="F255" s="838">
        <f t="shared" si="11"/>
        <v>0.923</v>
      </c>
    </row>
    <row r="256" ht="24" customHeight="1" spans="1:6">
      <c r="A256" s="843" t="s">
        <v>291</v>
      </c>
      <c r="B256" s="559">
        <f>SUM(B257:B257)</f>
        <v>541</v>
      </c>
      <c r="C256" s="559">
        <f>SUM(C257:C257)</f>
        <v>541</v>
      </c>
      <c r="D256" s="559">
        <f>SUM(D257:D257)</f>
        <v>462</v>
      </c>
      <c r="E256" s="560">
        <f t="shared" si="10"/>
        <v>0.854</v>
      </c>
      <c r="F256" s="837">
        <f t="shared" si="11"/>
        <v>0.854</v>
      </c>
    </row>
    <row r="257" ht="24" customHeight="1" spans="1:6">
      <c r="A257" s="842" t="s">
        <v>292</v>
      </c>
      <c r="B257" s="567">
        <v>541</v>
      </c>
      <c r="C257" s="567">
        <v>541</v>
      </c>
      <c r="D257" s="567">
        <v>462</v>
      </c>
      <c r="E257" s="562">
        <f t="shared" si="10"/>
        <v>0.854</v>
      </c>
      <c r="F257" s="838">
        <f t="shared" si="11"/>
        <v>0.854</v>
      </c>
    </row>
    <row r="258" ht="24" customHeight="1" spans="1:6">
      <c r="A258" s="843" t="s">
        <v>293</v>
      </c>
      <c r="B258" s="803">
        <f>SUM(B259:B260)</f>
        <v>9391</v>
      </c>
      <c r="C258" s="803">
        <f>SUM(C259:C260)</f>
        <v>6414</v>
      </c>
      <c r="D258" s="803">
        <f>SUM(D259:D260)</f>
        <v>5137</v>
      </c>
      <c r="E258" s="560">
        <f t="shared" si="10"/>
        <v>0.547</v>
      </c>
      <c r="F258" s="837">
        <f t="shared" si="11"/>
        <v>0.801</v>
      </c>
    </row>
    <row r="259" ht="30" customHeight="1" spans="1:6">
      <c r="A259" s="842" t="s">
        <v>294</v>
      </c>
      <c r="B259" s="567">
        <v>1500</v>
      </c>
      <c r="C259" s="567"/>
      <c r="D259" s="567"/>
      <c r="E259" s="562">
        <f t="shared" si="10"/>
        <v>0</v>
      </c>
      <c r="F259" s="838"/>
    </row>
    <row r="260" ht="30" customHeight="1" spans="1:6">
      <c r="A260" s="842" t="s">
        <v>295</v>
      </c>
      <c r="B260" s="567">
        <v>7891</v>
      </c>
      <c r="C260" s="567">
        <v>6414</v>
      </c>
      <c r="D260" s="567">
        <v>5137</v>
      </c>
      <c r="E260" s="562">
        <f t="shared" si="10"/>
        <v>0.651</v>
      </c>
      <c r="F260" s="838">
        <f t="shared" si="11"/>
        <v>0.801</v>
      </c>
    </row>
    <row r="261" ht="24" customHeight="1" spans="1:6">
      <c r="A261" s="843" t="s">
        <v>296</v>
      </c>
      <c r="B261" s="803">
        <f>SUM(B262:B264)</f>
        <v>576</v>
      </c>
      <c r="C261" s="803">
        <f>SUM(C262:C264)</f>
        <v>0</v>
      </c>
      <c r="D261" s="803">
        <f>SUM(D262:D264)</f>
        <v>0</v>
      </c>
      <c r="E261" s="562">
        <f t="shared" si="10"/>
        <v>0</v>
      </c>
      <c r="F261" s="838"/>
    </row>
    <row r="262" ht="24" customHeight="1" spans="1:6">
      <c r="A262" s="842" t="s">
        <v>297</v>
      </c>
      <c r="B262" s="567">
        <v>4</v>
      </c>
      <c r="C262" s="567"/>
      <c r="D262" s="567"/>
      <c r="E262" s="562">
        <f t="shared" si="10"/>
        <v>0</v>
      </c>
      <c r="F262" s="838"/>
    </row>
    <row r="263" ht="24" customHeight="1" spans="1:6">
      <c r="A263" s="842" t="s">
        <v>298</v>
      </c>
      <c r="B263" s="567">
        <v>471</v>
      </c>
      <c r="C263" s="567"/>
      <c r="D263" s="567"/>
      <c r="E263" s="562">
        <f t="shared" si="10"/>
        <v>0</v>
      </c>
      <c r="F263" s="838"/>
    </row>
    <row r="264" ht="24" customHeight="1" spans="1:6">
      <c r="A264" s="842" t="s">
        <v>299</v>
      </c>
      <c r="B264" s="561">
        <v>101</v>
      </c>
      <c r="C264" s="561"/>
      <c r="D264" s="561"/>
      <c r="E264" s="562">
        <f t="shared" si="10"/>
        <v>0</v>
      </c>
      <c r="F264" s="838"/>
    </row>
    <row r="265" ht="24" customHeight="1" spans="1:6">
      <c r="A265" s="843" t="s">
        <v>300</v>
      </c>
      <c r="B265" s="559">
        <f>SUM(B266:B269)</f>
        <v>0</v>
      </c>
      <c r="C265" s="559">
        <f>SUM(C266:C269)</f>
        <v>143</v>
      </c>
      <c r="D265" s="559">
        <f>SUM(D266:D269)</f>
        <v>126</v>
      </c>
      <c r="E265" s="562"/>
      <c r="F265" s="837">
        <f t="shared" si="11"/>
        <v>0.881</v>
      </c>
    </row>
    <row r="266" ht="24" customHeight="1" spans="1:6">
      <c r="A266" s="847" t="s">
        <v>301</v>
      </c>
      <c r="B266" s="561"/>
      <c r="C266" s="561">
        <v>76</v>
      </c>
      <c r="D266" s="561">
        <v>63</v>
      </c>
      <c r="E266" s="562"/>
      <c r="F266" s="838">
        <f t="shared" si="11"/>
        <v>0.829</v>
      </c>
    </row>
    <row r="267" ht="24" customHeight="1" spans="1:6">
      <c r="A267" s="847" t="s">
        <v>134</v>
      </c>
      <c r="B267" s="561"/>
      <c r="C267" s="561">
        <v>23</v>
      </c>
      <c r="D267" s="561">
        <v>23</v>
      </c>
      <c r="E267" s="562"/>
      <c r="F267" s="838">
        <f t="shared" si="11"/>
        <v>1</v>
      </c>
    </row>
    <row r="268" ht="24" customHeight="1" spans="1:6">
      <c r="A268" s="847" t="s">
        <v>302</v>
      </c>
      <c r="B268" s="561"/>
      <c r="C268" s="561">
        <v>38</v>
      </c>
      <c r="D268" s="561">
        <v>35</v>
      </c>
      <c r="E268" s="562"/>
      <c r="F268" s="838">
        <f t="shared" si="11"/>
        <v>0.921</v>
      </c>
    </row>
    <row r="269" ht="24" customHeight="1" spans="1:6">
      <c r="A269" s="847" t="s">
        <v>303</v>
      </c>
      <c r="B269" s="561"/>
      <c r="C269" s="561">
        <v>6</v>
      </c>
      <c r="D269" s="561">
        <v>5</v>
      </c>
      <c r="E269" s="562"/>
      <c r="F269" s="838">
        <f t="shared" si="11"/>
        <v>0.833</v>
      </c>
    </row>
    <row r="270" ht="24" customHeight="1" spans="1:6">
      <c r="A270" s="843" t="s">
        <v>304</v>
      </c>
      <c r="B270" s="803">
        <f>SUM(B271)</f>
        <v>0</v>
      </c>
      <c r="C270" s="803">
        <f>SUM(C271)</f>
        <v>4</v>
      </c>
      <c r="D270" s="803">
        <f>SUM(D271)</f>
        <v>3</v>
      </c>
      <c r="E270" s="562"/>
      <c r="F270" s="837">
        <f t="shared" si="11"/>
        <v>0.75</v>
      </c>
    </row>
    <row r="271" ht="24" customHeight="1" spans="1:6">
      <c r="A271" s="842" t="s">
        <v>305</v>
      </c>
      <c r="B271" s="567"/>
      <c r="C271" s="567">
        <v>4</v>
      </c>
      <c r="D271" s="567">
        <v>3</v>
      </c>
      <c r="E271" s="562"/>
      <c r="F271" s="838">
        <f t="shared" si="11"/>
        <v>0.75</v>
      </c>
    </row>
    <row r="272" ht="24" customHeight="1" spans="1:6">
      <c r="A272" s="843" t="s">
        <v>306</v>
      </c>
      <c r="B272" s="559">
        <f>SUM(B273,B277,B280,B283,B290,B294,B298,B301,B305)</f>
        <v>29643</v>
      </c>
      <c r="C272" s="559">
        <f>SUM(C273,C277,C280,C283,C290,C294,C298,C301,C305)</f>
        <v>34319</v>
      </c>
      <c r="D272" s="559">
        <f>SUM(D273,D277,D280,D283,D290,D294,D298,D301,D305,D307)</f>
        <v>35075</v>
      </c>
      <c r="E272" s="560">
        <f t="shared" si="10"/>
        <v>1.183</v>
      </c>
      <c r="F272" s="837">
        <f t="shared" si="11"/>
        <v>1.022</v>
      </c>
    </row>
    <row r="273" ht="24" customHeight="1" spans="1:6">
      <c r="A273" s="843" t="s">
        <v>307</v>
      </c>
      <c r="B273" s="803">
        <f>SUM(B274:B276)</f>
        <v>445</v>
      </c>
      <c r="C273" s="803">
        <f>SUM(C274:C276)</f>
        <v>713</v>
      </c>
      <c r="D273" s="803">
        <f>SUM(D274:D276)</f>
        <v>680</v>
      </c>
      <c r="E273" s="560">
        <f t="shared" si="10"/>
        <v>1.528</v>
      </c>
      <c r="F273" s="837">
        <f t="shared" si="11"/>
        <v>0.954</v>
      </c>
    </row>
    <row r="274" ht="24" customHeight="1" spans="1:6">
      <c r="A274" s="842" t="s">
        <v>99</v>
      </c>
      <c r="B274" s="567">
        <v>445</v>
      </c>
      <c r="C274" s="567">
        <v>455</v>
      </c>
      <c r="D274" s="567">
        <v>434</v>
      </c>
      <c r="E274" s="562">
        <f t="shared" si="10"/>
        <v>0.975</v>
      </c>
      <c r="F274" s="838">
        <f t="shared" si="11"/>
        <v>0.954</v>
      </c>
    </row>
    <row r="275" ht="24" customHeight="1" spans="1:6">
      <c r="A275" s="842" t="s">
        <v>100</v>
      </c>
      <c r="B275" s="561"/>
      <c r="C275" s="561">
        <v>248</v>
      </c>
      <c r="D275" s="561">
        <v>236</v>
      </c>
      <c r="E275" s="562"/>
      <c r="F275" s="838">
        <f t="shared" si="11"/>
        <v>0.952</v>
      </c>
    </row>
    <row r="276" ht="24" customHeight="1" spans="1:6">
      <c r="A276" s="842" t="s">
        <v>308</v>
      </c>
      <c r="B276" s="561"/>
      <c r="C276" s="561">
        <v>10</v>
      </c>
      <c r="D276" s="561">
        <v>10</v>
      </c>
      <c r="E276" s="562"/>
      <c r="F276" s="838">
        <f t="shared" si="11"/>
        <v>1</v>
      </c>
    </row>
    <row r="277" ht="24" customHeight="1" spans="1:6">
      <c r="A277" s="843" t="s">
        <v>309</v>
      </c>
      <c r="B277" s="803">
        <f>SUM(B278:B279)</f>
        <v>1533</v>
      </c>
      <c r="C277" s="803">
        <f>SUM(C278:C279)</f>
        <v>2391</v>
      </c>
      <c r="D277" s="803">
        <f>SUM(D278:D279)</f>
        <v>2220</v>
      </c>
      <c r="E277" s="560">
        <f t="shared" si="10"/>
        <v>1.448</v>
      </c>
      <c r="F277" s="837">
        <f t="shared" si="11"/>
        <v>0.928</v>
      </c>
    </row>
    <row r="278" ht="24" customHeight="1" spans="1:6">
      <c r="A278" s="842" t="s">
        <v>310</v>
      </c>
      <c r="B278" s="567">
        <v>1533</v>
      </c>
      <c r="C278" s="567">
        <v>2133</v>
      </c>
      <c r="D278" s="567">
        <v>1955</v>
      </c>
      <c r="E278" s="562">
        <f t="shared" si="10"/>
        <v>1.275</v>
      </c>
      <c r="F278" s="838">
        <f t="shared" si="11"/>
        <v>0.917</v>
      </c>
    </row>
    <row r="279" ht="24" customHeight="1" spans="1:6">
      <c r="A279" s="842" t="s">
        <v>311</v>
      </c>
      <c r="B279" s="561"/>
      <c r="C279" s="561">
        <v>258</v>
      </c>
      <c r="D279" s="561">
        <v>265</v>
      </c>
      <c r="E279" s="562"/>
      <c r="F279" s="838">
        <f t="shared" si="11"/>
        <v>1.027</v>
      </c>
    </row>
    <row r="280" ht="24" customHeight="1" spans="1:6">
      <c r="A280" s="843" t="s">
        <v>312</v>
      </c>
      <c r="B280" s="803">
        <f>SUM(B281:B282)</f>
        <v>3270</v>
      </c>
      <c r="C280" s="803">
        <f>SUM(C281:C282)</f>
        <v>3776</v>
      </c>
      <c r="D280" s="803">
        <f>SUM(D281:D282)</f>
        <v>3822</v>
      </c>
      <c r="E280" s="560">
        <f t="shared" si="10"/>
        <v>1.169</v>
      </c>
      <c r="F280" s="837">
        <f t="shared" si="11"/>
        <v>1.012</v>
      </c>
    </row>
    <row r="281" ht="24" customHeight="1" spans="1:6">
      <c r="A281" s="842" t="s">
        <v>313</v>
      </c>
      <c r="B281" s="567">
        <v>2581</v>
      </c>
      <c r="C281" s="567">
        <v>3657</v>
      </c>
      <c r="D281" s="567">
        <v>3722</v>
      </c>
      <c r="E281" s="562">
        <f t="shared" si="10"/>
        <v>1.442</v>
      </c>
      <c r="F281" s="838">
        <f t="shared" si="11"/>
        <v>1.018</v>
      </c>
    </row>
    <row r="282" ht="24" customHeight="1" spans="1:6">
      <c r="A282" s="842" t="s">
        <v>314</v>
      </c>
      <c r="B282" s="561">
        <v>689</v>
      </c>
      <c r="C282" s="561">
        <v>119</v>
      </c>
      <c r="D282" s="561">
        <v>100</v>
      </c>
      <c r="E282" s="562">
        <f t="shared" si="10"/>
        <v>0.145</v>
      </c>
      <c r="F282" s="838">
        <f t="shared" si="11"/>
        <v>0.84</v>
      </c>
    </row>
    <row r="283" ht="24" customHeight="1" spans="1:6">
      <c r="A283" s="843" t="s">
        <v>315</v>
      </c>
      <c r="B283" s="803">
        <f>SUM(B284:B289)</f>
        <v>3105</v>
      </c>
      <c r="C283" s="803">
        <f>SUM(C284:C289)</f>
        <v>2950</v>
      </c>
      <c r="D283" s="803">
        <f>SUM(D284:D289)</f>
        <v>3128</v>
      </c>
      <c r="E283" s="560">
        <f t="shared" si="10"/>
        <v>1.007</v>
      </c>
      <c r="F283" s="837">
        <f t="shared" si="11"/>
        <v>1.06</v>
      </c>
    </row>
    <row r="284" ht="24" customHeight="1" spans="1:6">
      <c r="A284" s="842" t="s">
        <v>316</v>
      </c>
      <c r="B284" s="567">
        <v>380</v>
      </c>
      <c r="C284" s="567">
        <v>380</v>
      </c>
      <c r="D284" s="567">
        <v>420</v>
      </c>
      <c r="E284" s="562">
        <f t="shared" si="10"/>
        <v>1.105</v>
      </c>
      <c r="F284" s="838">
        <f t="shared" si="11"/>
        <v>1.105</v>
      </c>
    </row>
    <row r="285" ht="24" customHeight="1" spans="1:6">
      <c r="A285" s="842" t="s">
        <v>317</v>
      </c>
      <c r="B285" s="567">
        <v>92</v>
      </c>
      <c r="C285" s="567">
        <v>92</v>
      </c>
      <c r="D285" s="567">
        <v>100</v>
      </c>
      <c r="E285" s="562">
        <f t="shared" si="10"/>
        <v>1.087</v>
      </c>
      <c r="F285" s="838">
        <f t="shared" si="11"/>
        <v>1.087</v>
      </c>
    </row>
    <row r="286" ht="24" customHeight="1" spans="1:6">
      <c r="A286" s="842" t="s">
        <v>318</v>
      </c>
      <c r="B286" s="567">
        <v>488</v>
      </c>
      <c r="C286" s="567">
        <v>488</v>
      </c>
      <c r="D286" s="567">
        <v>505</v>
      </c>
      <c r="E286" s="562">
        <f t="shared" si="10"/>
        <v>1.035</v>
      </c>
      <c r="F286" s="838">
        <f t="shared" si="11"/>
        <v>1.035</v>
      </c>
    </row>
    <row r="287" ht="24" customHeight="1" spans="1:6">
      <c r="A287" s="842" t="s">
        <v>319</v>
      </c>
      <c r="B287" s="567">
        <v>1675</v>
      </c>
      <c r="C287" s="567">
        <v>1775</v>
      </c>
      <c r="D287" s="567">
        <v>1872</v>
      </c>
      <c r="E287" s="562">
        <f t="shared" si="10"/>
        <v>1.118</v>
      </c>
      <c r="F287" s="838">
        <f t="shared" si="11"/>
        <v>1.055</v>
      </c>
    </row>
    <row r="288" ht="24" customHeight="1" spans="1:6">
      <c r="A288" s="842" t="s">
        <v>320</v>
      </c>
      <c r="B288" s="561">
        <v>470</v>
      </c>
      <c r="C288" s="561">
        <v>170</v>
      </c>
      <c r="D288" s="561">
        <v>179</v>
      </c>
      <c r="E288" s="562">
        <f t="shared" si="10"/>
        <v>0.381</v>
      </c>
      <c r="F288" s="838">
        <f t="shared" si="11"/>
        <v>1.053</v>
      </c>
    </row>
    <row r="289" ht="24" customHeight="1" spans="1:6">
      <c r="A289" s="842" t="s">
        <v>321</v>
      </c>
      <c r="B289" s="561"/>
      <c r="C289" s="561">
        <v>45</v>
      </c>
      <c r="D289" s="561">
        <v>52</v>
      </c>
      <c r="E289" s="562"/>
      <c r="F289" s="838">
        <f t="shared" si="11"/>
        <v>1.156</v>
      </c>
    </row>
    <row r="290" ht="24" customHeight="1" spans="1:6">
      <c r="A290" s="843" t="s">
        <v>322</v>
      </c>
      <c r="B290" s="803">
        <f>SUM(B291:B293)</f>
        <v>432</v>
      </c>
      <c r="C290" s="803">
        <f>SUM(C291:C293)</f>
        <v>993</v>
      </c>
      <c r="D290" s="803">
        <f>SUM(D291:D293)</f>
        <v>968</v>
      </c>
      <c r="E290" s="560">
        <f t="shared" si="10"/>
        <v>2.241</v>
      </c>
      <c r="F290" s="837">
        <f t="shared" si="11"/>
        <v>0.975</v>
      </c>
    </row>
    <row r="291" ht="24" customHeight="1" spans="1:6">
      <c r="A291" s="842" t="s">
        <v>323</v>
      </c>
      <c r="B291" s="567">
        <v>230</v>
      </c>
      <c r="C291" s="567">
        <v>50</v>
      </c>
      <c r="D291" s="567">
        <v>40</v>
      </c>
      <c r="E291" s="562">
        <f t="shared" si="10"/>
        <v>0.174</v>
      </c>
      <c r="F291" s="838">
        <f t="shared" si="11"/>
        <v>0.8</v>
      </c>
    </row>
    <row r="292" ht="24" customHeight="1" spans="1:6">
      <c r="A292" s="842" t="s">
        <v>324</v>
      </c>
      <c r="B292" s="567">
        <v>101</v>
      </c>
      <c r="C292" s="567">
        <v>425</v>
      </c>
      <c r="D292" s="567">
        <v>416</v>
      </c>
      <c r="E292" s="562">
        <f t="shared" si="10"/>
        <v>4.119</v>
      </c>
      <c r="F292" s="838">
        <f t="shared" si="11"/>
        <v>0.979</v>
      </c>
    </row>
    <row r="293" ht="24" customHeight="1" spans="1:6">
      <c r="A293" s="842" t="s">
        <v>325</v>
      </c>
      <c r="B293" s="561">
        <v>101</v>
      </c>
      <c r="C293" s="561">
        <v>518</v>
      </c>
      <c r="D293" s="561">
        <v>512</v>
      </c>
      <c r="E293" s="562">
        <f t="shared" si="10"/>
        <v>5.069</v>
      </c>
      <c r="F293" s="838">
        <f t="shared" si="11"/>
        <v>0.988</v>
      </c>
    </row>
    <row r="294" ht="24" customHeight="1" spans="1:6">
      <c r="A294" s="558" t="s">
        <v>326</v>
      </c>
      <c r="B294" s="803">
        <f>SUM(B295:B297)</f>
        <v>6803</v>
      </c>
      <c r="C294" s="803">
        <f>SUM(C295:C297)</f>
        <v>6803</v>
      </c>
      <c r="D294" s="803">
        <f>SUM(D295:D297)</f>
        <v>6880</v>
      </c>
      <c r="E294" s="560">
        <f t="shared" si="10"/>
        <v>1.011</v>
      </c>
      <c r="F294" s="837">
        <f t="shared" si="11"/>
        <v>1.011</v>
      </c>
    </row>
    <row r="295" ht="24" customHeight="1" spans="1:6">
      <c r="A295" s="842" t="s">
        <v>327</v>
      </c>
      <c r="B295" s="567">
        <v>1598</v>
      </c>
      <c r="C295" s="567">
        <v>1598</v>
      </c>
      <c r="D295" s="567">
        <v>1643</v>
      </c>
      <c r="E295" s="562">
        <f t="shared" si="10"/>
        <v>1.028</v>
      </c>
      <c r="F295" s="838">
        <f t="shared" si="11"/>
        <v>1.028</v>
      </c>
    </row>
    <row r="296" ht="24" customHeight="1" spans="1:6">
      <c r="A296" s="842" t="s">
        <v>328</v>
      </c>
      <c r="B296" s="567">
        <v>2885</v>
      </c>
      <c r="C296" s="567">
        <v>2885</v>
      </c>
      <c r="D296" s="567">
        <v>2900</v>
      </c>
      <c r="E296" s="562">
        <f t="shared" si="10"/>
        <v>1.005</v>
      </c>
      <c r="F296" s="838">
        <f t="shared" si="11"/>
        <v>1.005</v>
      </c>
    </row>
    <row r="297" ht="24" customHeight="1" spans="1:6">
      <c r="A297" s="842" t="s">
        <v>329</v>
      </c>
      <c r="B297" s="567">
        <v>2320</v>
      </c>
      <c r="C297" s="567">
        <v>2320</v>
      </c>
      <c r="D297" s="567">
        <v>2337</v>
      </c>
      <c r="E297" s="562">
        <f t="shared" si="10"/>
        <v>1.007</v>
      </c>
      <c r="F297" s="838">
        <f t="shared" si="11"/>
        <v>1.007</v>
      </c>
    </row>
    <row r="298" ht="24" customHeight="1" spans="1:6">
      <c r="A298" s="558" t="s">
        <v>330</v>
      </c>
      <c r="B298" s="803">
        <f>SUM(B299:B300)</f>
        <v>12150</v>
      </c>
      <c r="C298" s="803">
        <f>SUM(C299:C300)</f>
        <v>13392</v>
      </c>
      <c r="D298" s="803">
        <f>SUM(D299:D300)</f>
        <v>13791</v>
      </c>
      <c r="E298" s="560">
        <f t="shared" si="10"/>
        <v>1.135</v>
      </c>
      <c r="F298" s="837">
        <f t="shared" si="11"/>
        <v>1.03</v>
      </c>
    </row>
    <row r="299" ht="30" customHeight="1" spans="1:6">
      <c r="A299" s="563" t="s">
        <v>331</v>
      </c>
      <c r="B299" s="567">
        <v>12149</v>
      </c>
      <c r="C299" s="567">
        <v>13391</v>
      </c>
      <c r="D299" s="567">
        <v>13791</v>
      </c>
      <c r="E299" s="562">
        <f t="shared" si="10"/>
        <v>1.135</v>
      </c>
      <c r="F299" s="838">
        <f t="shared" si="11"/>
        <v>1.03</v>
      </c>
    </row>
    <row r="300" ht="24" customHeight="1" spans="1:6">
      <c r="A300" s="563" t="s">
        <v>332</v>
      </c>
      <c r="B300" s="567">
        <v>1</v>
      </c>
      <c r="C300" s="567">
        <v>1</v>
      </c>
      <c r="D300" s="567"/>
      <c r="E300" s="562">
        <f t="shared" si="10"/>
        <v>0</v>
      </c>
      <c r="F300" s="838">
        <f t="shared" si="11"/>
        <v>0</v>
      </c>
    </row>
    <row r="301" ht="24" customHeight="1" spans="1:6">
      <c r="A301" s="558" t="s">
        <v>333</v>
      </c>
      <c r="B301" s="803">
        <f>SUM(B302:B304)</f>
        <v>1897</v>
      </c>
      <c r="C301" s="803">
        <f>SUM(C302:C304)</f>
        <v>3243</v>
      </c>
      <c r="D301" s="803">
        <f>SUM(D302:D304)</f>
        <v>3480</v>
      </c>
      <c r="E301" s="560">
        <f t="shared" si="10"/>
        <v>1.834</v>
      </c>
      <c r="F301" s="837">
        <f t="shared" si="11"/>
        <v>1.073</v>
      </c>
    </row>
    <row r="302" ht="24" customHeight="1" spans="1:6">
      <c r="A302" s="563" t="s">
        <v>334</v>
      </c>
      <c r="B302" s="567">
        <v>1297</v>
      </c>
      <c r="C302" s="567">
        <v>2633</v>
      </c>
      <c r="D302" s="567">
        <v>2896</v>
      </c>
      <c r="E302" s="562">
        <f t="shared" si="10"/>
        <v>2.233</v>
      </c>
      <c r="F302" s="838">
        <f t="shared" si="11"/>
        <v>1.1</v>
      </c>
    </row>
    <row r="303" ht="24" customHeight="1" spans="1:6">
      <c r="A303" s="563" t="s">
        <v>335</v>
      </c>
      <c r="B303" s="567">
        <v>0</v>
      </c>
      <c r="C303" s="567">
        <v>10</v>
      </c>
      <c r="D303" s="567">
        <v>10</v>
      </c>
      <c r="E303" s="562"/>
      <c r="F303" s="838">
        <f t="shared" si="11"/>
        <v>1</v>
      </c>
    </row>
    <row r="304" ht="24" customHeight="1" spans="1:6">
      <c r="A304" s="563" t="s">
        <v>336</v>
      </c>
      <c r="B304" s="567">
        <v>600</v>
      </c>
      <c r="C304" s="567">
        <v>600</v>
      </c>
      <c r="D304" s="567">
        <v>574</v>
      </c>
      <c r="E304" s="562">
        <f t="shared" si="10"/>
        <v>0.957</v>
      </c>
      <c r="F304" s="838">
        <f t="shared" si="11"/>
        <v>0.957</v>
      </c>
    </row>
    <row r="305" ht="24" customHeight="1" spans="1:6">
      <c r="A305" s="843" t="s">
        <v>337</v>
      </c>
      <c r="B305" s="803">
        <f>SUM(B306:B306)</f>
        <v>8</v>
      </c>
      <c r="C305" s="803">
        <f>SUM(C306:C306)</f>
        <v>58</v>
      </c>
      <c r="D305" s="803">
        <f>SUM(D306:D306)</f>
        <v>69</v>
      </c>
      <c r="E305" s="560">
        <f t="shared" si="10"/>
        <v>8.625</v>
      </c>
      <c r="F305" s="837">
        <f t="shared" si="11"/>
        <v>1.19</v>
      </c>
    </row>
    <row r="306" ht="24" customHeight="1" spans="1:6">
      <c r="A306" s="842" t="s">
        <v>338</v>
      </c>
      <c r="B306" s="561">
        <v>8</v>
      </c>
      <c r="C306" s="561">
        <v>58</v>
      </c>
      <c r="D306" s="561">
        <v>69</v>
      </c>
      <c r="E306" s="562">
        <f t="shared" si="10"/>
        <v>8.625</v>
      </c>
      <c r="F306" s="838">
        <f t="shared" si="11"/>
        <v>1.19</v>
      </c>
    </row>
    <row r="307" ht="24" customHeight="1" spans="1:6">
      <c r="A307" s="843" t="s">
        <v>339</v>
      </c>
      <c r="B307" s="559">
        <f>SUM(B308)</f>
        <v>0</v>
      </c>
      <c r="C307" s="559">
        <f>SUM(C308)</f>
        <v>35</v>
      </c>
      <c r="D307" s="559">
        <f>SUM(D308)</f>
        <v>37</v>
      </c>
      <c r="E307" s="562"/>
      <c r="F307" s="837">
        <f t="shared" si="11"/>
        <v>1.057</v>
      </c>
    </row>
    <row r="308" ht="24" customHeight="1" spans="1:6">
      <c r="A308" s="842" t="s">
        <v>340</v>
      </c>
      <c r="B308" s="561"/>
      <c r="C308" s="561">
        <v>35</v>
      </c>
      <c r="D308" s="561">
        <v>37</v>
      </c>
      <c r="E308" s="562"/>
      <c r="F308" s="838">
        <f t="shared" si="11"/>
        <v>1.057</v>
      </c>
    </row>
    <row r="309" ht="24" customHeight="1" spans="1:6">
      <c r="A309" s="843" t="s">
        <v>341</v>
      </c>
      <c r="B309" s="559">
        <f>SUM(B310,B314,B316,B318,B322,B325,B329,B331)</f>
        <v>7164</v>
      </c>
      <c r="C309" s="559">
        <f>SUM(C310,C314,C316,C318,C322,C325,C329,C331)</f>
        <v>6296</v>
      </c>
      <c r="D309" s="559">
        <f>SUM(D310,D314,D316,D318,D322,D325,D329,D331)</f>
        <v>4957</v>
      </c>
      <c r="E309" s="560">
        <f t="shared" si="10"/>
        <v>0.692</v>
      </c>
      <c r="F309" s="837">
        <f t="shared" si="11"/>
        <v>0.787</v>
      </c>
    </row>
    <row r="310" ht="24" customHeight="1" spans="1:6">
      <c r="A310" s="843" t="s">
        <v>342</v>
      </c>
      <c r="B310" s="803">
        <f>SUM(B311:B312)</f>
        <v>334</v>
      </c>
      <c r="C310" s="803">
        <f>SUM(C311:C312)</f>
        <v>426</v>
      </c>
      <c r="D310" s="803">
        <f>SUM(D311:D313)</f>
        <v>401</v>
      </c>
      <c r="E310" s="560">
        <f t="shared" si="10"/>
        <v>1.201</v>
      </c>
      <c r="F310" s="837">
        <f t="shared" si="11"/>
        <v>0.941</v>
      </c>
    </row>
    <row r="311" ht="24" customHeight="1" spans="1:6">
      <c r="A311" s="842" t="s">
        <v>99</v>
      </c>
      <c r="B311" s="567">
        <v>304</v>
      </c>
      <c r="C311" s="567">
        <v>354</v>
      </c>
      <c r="D311" s="567">
        <v>333</v>
      </c>
      <c r="E311" s="562">
        <f t="shared" ref="E311:E368" si="12">SUM(D311)/B311</f>
        <v>1.095</v>
      </c>
      <c r="F311" s="838">
        <f t="shared" ref="F311:F369" si="13">SUM(D311)/C311</f>
        <v>0.941</v>
      </c>
    </row>
    <row r="312" ht="24" customHeight="1" spans="1:6">
      <c r="A312" s="842" t="s">
        <v>100</v>
      </c>
      <c r="B312" s="561">
        <v>30</v>
      </c>
      <c r="C312" s="561">
        <v>72</v>
      </c>
      <c r="D312" s="561">
        <v>61</v>
      </c>
      <c r="E312" s="562">
        <f t="shared" si="12"/>
        <v>2.033</v>
      </c>
      <c r="F312" s="838">
        <f t="shared" si="13"/>
        <v>0.847</v>
      </c>
    </row>
    <row r="313" ht="24" customHeight="1" spans="1:6">
      <c r="A313" s="842" t="s">
        <v>343</v>
      </c>
      <c r="B313" s="561"/>
      <c r="C313" s="561">
        <v>7</v>
      </c>
      <c r="D313" s="561">
        <v>7</v>
      </c>
      <c r="E313" s="562"/>
      <c r="F313" s="838">
        <f t="shared" si="13"/>
        <v>1</v>
      </c>
    </row>
    <row r="314" ht="24" customHeight="1" spans="1:6">
      <c r="A314" s="843" t="s">
        <v>344</v>
      </c>
      <c r="B314" s="567">
        <f>SUM(B315)</f>
        <v>0</v>
      </c>
      <c r="C314" s="567">
        <f>SUM(C315)</f>
        <v>40</v>
      </c>
      <c r="D314" s="567">
        <f>SUM(D315)</f>
        <v>30</v>
      </c>
      <c r="E314" s="562"/>
      <c r="F314" s="838">
        <f t="shared" si="13"/>
        <v>0.75</v>
      </c>
    </row>
    <row r="315" ht="24" customHeight="1" spans="1:6">
      <c r="A315" s="842" t="s">
        <v>345</v>
      </c>
      <c r="B315" s="561"/>
      <c r="C315" s="561">
        <v>40</v>
      </c>
      <c r="D315" s="561">
        <v>30</v>
      </c>
      <c r="E315" s="562"/>
      <c r="F315" s="838">
        <f t="shared" si="13"/>
        <v>0.75</v>
      </c>
    </row>
    <row r="316" ht="24" customHeight="1" spans="1:6">
      <c r="A316" s="843" t="s">
        <v>346</v>
      </c>
      <c r="B316" s="559">
        <f>SUM(B317:B317)</f>
        <v>0</v>
      </c>
      <c r="C316" s="559">
        <f>SUM(C317:C317)</f>
        <v>225</v>
      </c>
      <c r="D316" s="559">
        <f>SUM(D317:D317)</f>
        <v>189</v>
      </c>
      <c r="E316" s="562"/>
      <c r="F316" s="838">
        <f t="shared" si="13"/>
        <v>0.84</v>
      </c>
    </row>
    <row r="317" ht="24" customHeight="1" spans="1:6">
      <c r="A317" s="842" t="s">
        <v>347</v>
      </c>
      <c r="B317" s="561"/>
      <c r="C317" s="561">
        <v>225</v>
      </c>
      <c r="D317" s="561">
        <v>189</v>
      </c>
      <c r="E317" s="562"/>
      <c r="F317" s="838">
        <f t="shared" si="13"/>
        <v>0.84</v>
      </c>
    </row>
    <row r="318" ht="24" customHeight="1" spans="1:6">
      <c r="A318" s="843" t="s">
        <v>348</v>
      </c>
      <c r="B318" s="803">
        <f>SUM(B319:B321)</f>
        <v>4402</v>
      </c>
      <c r="C318" s="803">
        <f>SUM(C319:C321)</f>
        <v>2708</v>
      </c>
      <c r="D318" s="803">
        <f>SUM(D319:D321)</f>
        <v>1757</v>
      </c>
      <c r="E318" s="560">
        <f t="shared" si="12"/>
        <v>0.399</v>
      </c>
      <c r="F318" s="837">
        <f t="shared" si="13"/>
        <v>0.649</v>
      </c>
    </row>
    <row r="319" ht="24" customHeight="1" spans="1:6">
      <c r="A319" s="842" t="s">
        <v>349</v>
      </c>
      <c r="B319" s="567">
        <v>4110</v>
      </c>
      <c r="C319" s="567">
        <v>2542</v>
      </c>
      <c r="D319" s="567">
        <v>1730</v>
      </c>
      <c r="E319" s="562">
        <f t="shared" si="12"/>
        <v>0.421</v>
      </c>
      <c r="F319" s="838">
        <f t="shared" si="13"/>
        <v>0.681</v>
      </c>
    </row>
    <row r="320" ht="24" customHeight="1" spans="1:6">
      <c r="A320" s="842" t="s">
        <v>350</v>
      </c>
      <c r="B320" s="567">
        <v>130</v>
      </c>
      <c r="C320" s="567">
        <v>130</v>
      </c>
      <c r="D320" s="567"/>
      <c r="E320" s="562">
        <f t="shared" si="12"/>
        <v>0</v>
      </c>
      <c r="F320" s="838">
        <f t="shared" si="13"/>
        <v>0</v>
      </c>
    </row>
    <row r="321" ht="24" customHeight="1" spans="1:6">
      <c r="A321" s="842" t="s">
        <v>351</v>
      </c>
      <c r="B321" s="561">
        <v>162</v>
      </c>
      <c r="C321" s="561">
        <v>36</v>
      </c>
      <c r="D321" s="561">
        <v>27</v>
      </c>
      <c r="E321" s="562">
        <f t="shared" si="12"/>
        <v>0.167</v>
      </c>
      <c r="F321" s="838">
        <f t="shared" si="13"/>
        <v>0.75</v>
      </c>
    </row>
    <row r="322" ht="24" customHeight="1" spans="1:6">
      <c r="A322" s="843" t="s">
        <v>352</v>
      </c>
      <c r="B322" s="803">
        <f>SUM(B323:B324)</f>
        <v>443</v>
      </c>
      <c r="C322" s="803">
        <f>SUM(C323:C324)</f>
        <v>339</v>
      </c>
      <c r="D322" s="803">
        <f>SUM(D323:D324)</f>
        <v>337</v>
      </c>
      <c r="E322" s="560">
        <f t="shared" si="12"/>
        <v>0.761</v>
      </c>
      <c r="F322" s="837">
        <f t="shared" si="13"/>
        <v>0.994</v>
      </c>
    </row>
    <row r="323" ht="24" customHeight="1" spans="1:6">
      <c r="A323" s="842" t="s">
        <v>353</v>
      </c>
      <c r="B323" s="567">
        <v>343</v>
      </c>
      <c r="C323" s="567">
        <v>339</v>
      </c>
      <c r="D323" s="567">
        <v>337</v>
      </c>
      <c r="E323" s="562">
        <f t="shared" si="12"/>
        <v>0.983</v>
      </c>
      <c r="F323" s="838">
        <f t="shared" si="13"/>
        <v>0.994</v>
      </c>
    </row>
    <row r="324" ht="24" customHeight="1" spans="1:6">
      <c r="A324" s="842" t="s">
        <v>354</v>
      </c>
      <c r="B324" s="561">
        <v>100</v>
      </c>
      <c r="C324" s="561"/>
      <c r="D324" s="561"/>
      <c r="E324" s="562"/>
      <c r="F324" s="838"/>
    </row>
    <row r="325" ht="24" customHeight="1" spans="1:6">
      <c r="A325" s="843" t="s">
        <v>355</v>
      </c>
      <c r="B325" s="803">
        <f>SUM(B326:B328)</f>
        <v>1965</v>
      </c>
      <c r="C325" s="803">
        <f>SUM(C326:C328)</f>
        <v>2554</v>
      </c>
      <c r="D325" s="803">
        <f>SUM(D326:D328)</f>
        <v>2239</v>
      </c>
      <c r="E325" s="560">
        <f t="shared" si="12"/>
        <v>1.139</v>
      </c>
      <c r="F325" s="837">
        <f t="shared" si="13"/>
        <v>0.877</v>
      </c>
    </row>
    <row r="326" ht="24" customHeight="1" spans="1:6">
      <c r="A326" s="842" t="s">
        <v>356</v>
      </c>
      <c r="B326" s="567">
        <v>672</v>
      </c>
      <c r="C326" s="567">
        <v>2172</v>
      </c>
      <c r="D326" s="567">
        <v>1967</v>
      </c>
      <c r="E326" s="562">
        <f t="shared" si="12"/>
        <v>2.927</v>
      </c>
      <c r="F326" s="838">
        <f t="shared" si="13"/>
        <v>0.906</v>
      </c>
    </row>
    <row r="327" ht="24" customHeight="1" spans="1:6">
      <c r="A327" s="842" t="s">
        <v>357</v>
      </c>
      <c r="B327" s="567"/>
      <c r="C327" s="567">
        <v>260</v>
      </c>
      <c r="D327" s="567">
        <v>180</v>
      </c>
      <c r="E327" s="562"/>
      <c r="F327" s="838">
        <f t="shared" si="13"/>
        <v>0.692</v>
      </c>
    </row>
    <row r="328" ht="24" customHeight="1" spans="1:6">
      <c r="A328" s="842" t="s">
        <v>358</v>
      </c>
      <c r="B328" s="561">
        <v>1293</v>
      </c>
      <c r="C328" s="561">
        <v>122</v>
      </c>
      <c r="D328" s="561">
        <v>92</v>
      </c>
      <c r="E328" s="562">
        <f t="shared" si="12"/>
        <v>0.071</v>
      </c>
      <c r="F328" s="838">
        <f t="shared" si="13"/>
        <v>0.754</v>
      </c>
    </row>
    <row r="329" ht="24" customHeight="1" spans="1:6">
      <c r="A329" s="843" t="s">
        <v>359</v>
      </c>
      <c r="B329" s="559">
        <f>SUM(B330)</f>
        <v>0</v>
      </c>
      <c r="C329" s="559">
        <f>SUM(C330)</f>
        <v>4</v>
      </c>
      <c r="D329" s="559">
        <f>SUM(D330)</f>
        <v>4</v>
      </c>
      <c r="E329" s="562"/>
      <c r="F329" s="837">
        <f t="shared" si="13"/>
        <v>1</v>
      </c>
    </row>
    <row r="330" ht="24" customHeight="1" spans="1:6">
      <c r="A330" s="842" t="s">
        <v>360</v>
      </c>
      <c r="B330" s="561"/>
      <c r="C330" s="561">
        <v>4</v>
      </c>
      <c r="D330" s="561">
        <v>4</v>
      </c>
      <c r="E330" s="562"/>
      <c r="F330" s="838">
        <f t="shared" si="13"/>
        <v>1</v>
      </c>
    </row>
    <row r="331" ht="24" customHeight="1" spans="1:6">
      <c r="A331" s="843" t="s">
        <v>361</v>
      </c>
      <c r="B331" s="559">
        <f>SUM(B332:B332)</f>
        <v>20</v>
      </c>
      <c r="C331" s="559">
        <f>SUM(C332:C332)</f>
        <v>0</v>
      </c>
      <c r="D331" s="559">
        <f>SUM(D332:D332)</f>
        <v>0</v>
      </c>
      <c r="E331" s="562">
        <f t="shared" si="12"/>
        <v>0</v>
      </c>
      <c r="F331" s="838"/>
    </row>
    <row r="332" ht="24" customHeight="1" spans="1:6">
      <c r="A332" s="842" t="s">
        <v>362</v>
      </c>
      <c r="B332" s="567">
        <v>20</v>
      </c>
      <c r="C332" s="567"/>
      <c r="D332" s="567"/>
      <c r="E332" s="562">
        <f t="shared" si="12"/>
        <v>0</v>
      </c>
      <c r="F332" s="838"/>
    </row>
    <row r="333" ht="24" customHeight="1" spans="1:6">
      <c r="A333" s="843" t="s">
        <v>363</v>
      </c>
      <c r="B333" s="559">
        <f>SUM(B334,B338,B340,B343,B345)</f>
        <v>4330</v>
      </c>
      <c r="C333" s="559">
        <f>SUM(C334,C338,C340,C343,C345)</f>
        <v>7189</v>
      </c>
      <c r="D333" s="559">
        <f>SUM(D334,D338,D340,D343,D345)</f>
        <v>5043</v>
      </c>
      <c r="E333" s="560">
        <f t="shared" si="12"/>
        <v>1.165</v>
      </c>
      <c r="F333" s="837">
        <f t="shared" si="13"/>
        <v>0.701</v>
      </c>
    </row>
    <row r="334" ht="24" customHeight="1" spans="1:6">
      <c r="A334" s="843" t="s">
        <v>364</v>
      </c>
      <c r="B334" s="803">
        <f>SUM(B335:B337)</f>
        <v>871</v>
      </c>
      <c r="C334" s="803">
        <f>SUM(C335:C337)</f>
        <v>1571</v>
      </c>
      <c r="D334" s="803">
        <f>SUM(D335:D337)</f>
        <v>1249</v>
      </c>
      <c r="E334" s="560">
        <f t="shared" si="12"/>
        <v>1.434</v>
      </c>
      <c r="F334" s="837">
        <f t="shared" si="13"/>
        <v>0.795</v>
      </c>
    </row>
    <row r="335" ht="24" customHeight="1" spans="1:6">
      <c r="A335" s="842" t="s">
        <v>149</v>
      </c>
      <c r="B335" s="567">
        <v>478</v>
      </c>
      <c r="C335" s="567">
        <v>608</v>
      </c>
      <c r="D335" s="567">
        <v>490</v>
      </c>
      <c r="E335" s="562">
        <f t="shared" si="12"/>
        <v>1.025</v>
      </c>
      <c r="F335" s="838">
        <f t="shared" si="13"/>
        <v>0.806</v>
      </c>
    </row>
    <row r="336" ht="24" customHeight="1" spans="1:6">
      <c r="A336" s="842" t="s">
        <v>150</v>
      </c>
      <c r="B336" s="567">
        <v>28</v>
      </c>
      <c r="C336" s="567">
        <v>478</v>
      </c>
      <c r="D336" s="567">
        <v>377</v>
      </c>
      <c r="E336" s="562">
        <f t="shared" si="12"/>
        <v>13.464</v>
      </c>
      <c r="F336" s="838">
        <f t="shared" si="13"/>
        <v>0.789</v>
      </c>
    </row>
    <row r="337" ht="24" customHeight="1" spans="1:6">
      <c r="A337" s="842" t="s">
        <v>365</v>
      </c>
      <c r="B337" s="567">
        <v>365</v>
      </c>
      <c r="C337" s="567">
        <v>485</v>
      </c>
      <c r="D337" s="567">
        <v>382</v>
      </c>
      <c r="E337" s="562">
        <f t="shared" si="12"/>
        <v>1.047</v>
      </c>
      <c r="F337" s="838">
        <f t="shared" si="13"/>
        <v>0.788</v>
      </c>
    </row>
    <row r="338" ht="24" customHeight="1" spans="1:6">
      <c r="A338" s="843" t="s">
        <v>366</v>
      </c>
      <c r="B338" s="803">
        <f>SUM(B339:B339)</f>
        <v>300</v>
      </c>
      <c r="C338" s="803">
        <f>SUM(C339:C339)</f>
        <v>359</v>
      </c>
      <c r="D338" s="803">
        <f>SUM(D339:D339)</f>
        <v>262</v>
      </c>
      <c r="E338" s="560">
        <f t="shared" si="12"/>
        <v>0.873</v>
      </c>
      <c r="F338" s="837">
        <f t="shared" si="13"/>
        <v>0.73</v>
      </c>
    </row>
    <row r="339" ht="24" customHeight="1" spans="1:6">
      <c r="A339" s="842" t="s">
        <v>367</v>
      </c>
      <c r="B339" s="561">
        <v>300</v>
      </c>
      <c r="C339" s="561">
        <v>359</v>
      </c>
      <c r="D339" s="561">
        <v>262</v>
      </c>
      <c r="E339" s="562">
        <f t="shared" si="12"/>
        <v>0.873</v>
      </c>
      <c r="F339" s="838">
        <f t="shared" si="13"/>
        <v>0.73</v>
      </c>
    </row>
    <row r="340" ht="24" customHeight="1" spans="1:6">
      <c r="A340" s="843" t="s">
        <v>368</v>
      </c>
      <c r="B340" s="803">
        <f>SUM(B341:B342)</f>
        <v>3000</v>
      </c>
      <c r="C340" s="803">
        <f>SUM(C341:C342)</f>
        <v>3904</v>
      </c>
      <c r="D340" s="803">
        <f>SUM(D341:D342)</f>
        <v>2665</v>
      </c>
      <c r="E340" s="560">
        <f t="shared" si="12"/>
        <v>0.888</v>
      </c>
      <c r="F340" s="837">
        <f t="shared" si="13"/>
        <v>0.683</v>
      </c>
    </row>
    <row r="341" ht="24" customHeight="1" spans="1:6">
      <c r="A341" s="842" t="s">
        <v>369</v>
      </c>
      <c r="B341" s="567"/>
      <c r="C341" s="567">
        <v>3802</v>
      </c>
      <c r="D341" s="567">
        <v>2601</v>
      </c>
      <c r="E341" s="562"/>
      <c r="F341" s="838">
        <f t="shared" si="13"/>
        <v>0.684</v>
      </c>
    </row>
    <row r="342" ht="24" customHeight="1" spans="1:6">
      <c r="A342" s="842" t="s">
        <v>370</v>
      </c>
      <c r="B342" s="561">
        <v>3000</v>
      </c>
      <c r="C342" s="561">
        <v>102</v>
      </c>
      <c r="D342" s="561">
        <v>64</v>
      </c>
      <c r="E342" s="562">
        <f t="shared" si="12"/>
        <v>0.021</v>
      </c>
      <c r="F342" s="838">
        <f t="shared" si="13"/>
        <v>0.627</v>
      </c>
    </row>
    <row r="343" ht="24" customHeight="1" spans="1:6">
      <c r="A343" s="843" t="s">
        <v>371</v>
      </c>
      <c r="B343" s="803">
        <f>SUM(B344:B344)</f>
        <v>159</v>
      </c>
      <c r="C343" s="803">
        <f>SUM(C344:C344)</f>
        <v>1320</v>
      </c>
      <c r="D343" s="803">
        <f>SUM(D344:D344)</f>
        <v>838</v>
      </c>
      <c r="E343" s="560">
        <f t="shared" si="12"/>
        <v>5.27</v>
      </c>
      <c r="F343" s="837">
        <f t="shared" si="13"/>
        <v>0.635</v>
      </c>
    </row>
    <row r="344" ht="24" customHeight="1" spans="1:6">
      <c r="A344" s="842" t="s">
        <v>372</v>
      </c>
      <c r="B344" s="561">
        <v>159</v>
      </c>
      <c r="C344" s="561">
        <v>1320</v>
      </c>
      <c r="D344" s="561">
        <v>838</v>
      </c>
      <c r="E344" s="562">
        <f t="shared" si="12"/>
        <v>5.27</v>
      </c>
      <c r="F344" s="838">
        <f t="shared" si="13"/>
        <v>0.635</v>
      </c>
    </row>
    <row r="345" ht="24" customHeight="1" spans="1:6">
      <c r="A345" s="843" t="s">
        <v>373</v>
      </c>
      <c r="B345" s="803">
        <f>SUM(B346)</f>
        <v>0</v>
      </c>
      <c r="C345" s="803">
        <f>SUM(C346)</f>
        <v>35</v>
      </c>
      <c r="D345" s="803">
        <f>SUM(D346)</f>
        <v>29</v>
      </c>
      <c r="E345" s="562"/>
      <c r="F345" s="838">
        <f t="shared" si="13"/>
        <v>0.829</v>
      </c>
    </row>
    <row r="346" ht="24" customHeight="1" spans="1:6">
      <c r="A346" s="842" t="s">
        <v>374</v>
      </c>
      <c r="B346" s="559"/>
      <c r="C346" s="561">
        <v>35</v>
      </c>
      <c r="D346" s="561">
        <v>29</v>
      </c>
      <c r="E346" s="562"/>
      <c r="F346" s="838">
        <f t="shared" si="13"/>
        <v>0.829</v>
      </c>
    </row>
    <row r="347" ht="24" customHeight="1" spans="1:6">
      <c r="A347" s="843" t="s">
        <v>375</v>
      </c>
      <c r="B347" s="559">
        <f>SUM(B348,B367,B383,B393,B400,B403,B407,B411)</f>
        <v>91776</v>
      </c>
      <c r="C347" s="559">
        <f>SUM(C348,C367,C383,C393,C400,C403,C407,C411)</f>
        <v>90027</v>
      </c>
      <c r="D347" s="559">
        <f>SUM(D348,D367,D383,D393,D400,D403,D407,D411)</f>
        <v>93692</v>
      </c>
      <c r="E347" s="560">
        <f t="shared" si="12"/>
        <v>1.021</v>
      </c>
      <c r="F347" s="837">
        <f t="shared" si="13"/>
        <v>1.041</v>
      </c>
    </row>
    <row r="348" ht="24" customHeight="1" spans="1:6">
      <c r="A348" s="843" t="s">
        <v>376</v>
      </c>
      <c r="B348" s="559">
        <f>SUM(B349:B366)</f>
        <v>12081</v>
      </c>
      <c r="C348" s="559">
        <f>SUM(C349:C366)</f>
        <v>11238</v>
      </c>
      <c r="D348" s="559">
        <f>SUM(D349:D366)</f>
        <v>11670</v>
      </c>
      <c r="E348" s="560">
        <f t="shared" si="12"/>
        <v>0.966</v>
      </c>
      <c r="F348" s="837">
        <f t="shared" si="13"/>
        <v>1.038</v>
      </c>
    </row>
    <row r="349" ht="24" customHeight="1" spans="1:6">
      <c r="A349" s="842" t="s">
        <v>149</v>
      </c>
      <c r="B349" s="567">
        <v>1674</v>
      </c>
      <c r="C349" s="567">
        <v>1707</v>
      </c>
      <c r="D349" s="567">
        <v>1772</v>
      </c>
      <c r="E349" s="562">
        <f t="shared" si="12"/>
        <v>1.059</v>
      </c>
      <c r="F349" s="838">
        <f t="shared" si="13"/>
        <v>1.038</v>
      </c>
    </row>
    <row r="350" ht="24" customHeight="1" spans="1:6">
      <c r="A350" s="842" t="s">
        <v>150</v>
      </c>
      <c r="B350" s="567"/>
      <c r="C350" s="567">
        <v>185</v>
      </c>
      <c r="D350" s="567">
        <v>180</v>
      </c>
      <c r="E350" s="562"/>
      <c r="F350" s="838">
        <f t="shared" si="13"/>
        <v>0.973</v>
      </c>
    </row>
    <row r="351" ht="24" customHeight="1" spans="1:6">
      <c r="A351" s="842" t="s">
        <v>377</v>
      </c>
      <c r="B351" s="567">
        <v>2042</v>
      </c>
      <c r="C351" s="567">
        <v>2081</v>
      </c>
      <c r="D351" s="567">
        <v>2162</v>
      </c>
      <c r="E351" s="562">
        <f t="shared" si="12"/>
        <v>1.059</v>
      </c>
      <c r="F351" s="838">
        <f t="shared" si="13"/>
        <v>1.039</v>
      </c>
    </row>
    <row r="352" ht="24" customHeight="1" spans="1:6">
      <c r="A352" s="842" t="s">
        <v>378</v>
      </c>
      <c r="B352" s="567">
        <v>2032</v>
      </c>
      <c r="C352" s="567">
        <v>370</v>
      </c>
      <c r="D352" s="567">
        <v>395</v>
      </c>
      <c r="E352" s="562">
        <f t="shared" si="12"/>
        <v>0.194</v>
      </c>
      <c r="F352" s="838">
        <f t="shared" si="13"/>
        <v>1.068</v>
      </c>
    </row>
    <row r="353" ht="24" customHeight="1" spans="1:6">
      <c r="A353" s="842" t="s">
        <v>379</v>
      </c>
      <c r="B353" s="567">
        <v>263</v>
      </c>
      <c r="C353" s="567">
        <v>263</v>
      </c>
      <c r="D353" s="567">
        <v>336</v>
      </c>
      <c r="E353" s="562">
        <f t="shared" si="12"/>
        <v>1.278</v>
      </c>
      <c r="F353" s="838">
        <f t="shared" si="13"/>
        <v>1.278</v>
      </c>
    </row>
    <row r="354" ht="24" customHeight="1" spans="1:6">
      <c r="A354" s="845" t="s">
        <v>380</v>
      </c>
      <c r="B354" s="567">
        <v>25</v>
      </c>
      <c r="C354" s="567"/>
      <c r="D354" s="567"/>
      <c r="E354" s="562">
        <f t="shared" si="12"/>
        <v>0</v>
      </c>
      <c r="F354" s="838"/>
    </row>
    <row r="355" ht="24" customHeight="1" spans="1:6">
      <c r="A355" s="845" t="s">
        <v>381</v>
      </c>
      <c r="B355" s="567">
        <v>220</v>
      </c>
      <c r="C355" s="567">
        <v>20</v>
      </c>
      <c r="D355" s="567">
        <v>20</v>
      </c>
      <c r="E355" s="562">
        <f t="shared" si="12"/>
        <v>0.091</v>
      </c>
      <c r="F355" s="838">
        <f t="shared" si="13"/>
        <v>1</v>
      </c>
    </row>
    <row r="356" ht="24" customHeight="1" spans="1:6">
      <c r="A356" s="846" t="s">
        <v>382</v>
      </c>
      <c r="B356" s="567"/>
      <c r="C356" s="567">
        <v>5</v>
      </c>
      <c r="D356" s="567">
        <v>5</v>
      </c>
      <c r="E356" s="562"/>
      <c r="F356" s="838">
        <f t="shared" si="13"/>
        <v>1</v>
      </c>
    </row>
    <row r="357" ht="24" customHeight="1" spans="1:6">
      <c r="A357" s="846" t="s">
        <v>383</v>
      </c>
      <c r="B357" s="567"/>
      <c r="C357" s="567">
        <v>100</v>
      </c>
      <c r="D357" s="567">
        <v>110</v>
      </c>
      <c r="E357" s="562"/>
      <c r="F357" s="838">
        <f t="shared" si="13"/>
        <v>1.1</v>
      </c>
    </row>
    <row r="358" ht="24" customHeight="1" spans="1:6">
      <c r="A358" s="842" t="s">
        <v>384</v>
      </c>
      <c r="B358" s="567">
        <v>100</v>
      </c>
      <c r="C358" s="567">
        <v>150</v>
      </c>
      <c r="D358" s="567">
        <v>155</v>
      </c>
      <c r="E358" s="562">
        <f t="shared" si="12"/>
        <v>1.55</v>
      </c>
      <c r="F358" s="838">
        <f t="shared" si="13"/>
        <v>1.033</v>
      </c>
    </row>
    <row r="359" ht="24" customHeight="1" spans="1:6">
      <c r="A359" s="842" t="s">
        <v>385</v>
      </c>
      <c r="B359" s="567">
        <v>2959</v>
      </c>
      <c r="C359" s="567">
        <v>350</v>
      </c>
      <c r="D359" s="567">
        <v>309</v>
      </c>
      <c r="E359" s="562">
        <f t="shared" si="12"/>
        <v>0.104</v>
      </c>
      <c r="F359" s="838">
        <f t="shared" si="13"/>
        <v>0.883</v>
      </c>
    </row>
    <row r="360" ht="24" customHeight="1" spans="1:6">
      <c r="A360" s="842" t="s">
        <v>386</v>
      </c>
      <c r="B360" s="567">
        <v>300</v>
      </c>
      <c r="C360" s="567">
        <v>200</v>
      </c>
      <c r="D360" s="567">
        <v>164</v>
      </c>
      <c r="E360" s="562">
        <f t="shared" si="12"/>
        <v>0.547</v>
      </c>
      <c r="F360" s="838">
        <f t="shared" si="13"/>
        <v>0.82</v>
      </c>
    </row>
    <row r="361" ht="24" customHeight="1" spans="1:6">
      <c r="A361" s="845" t="s">
        <v>387</v>
      </c>
      <c r="B361" s="567">
        <v>200</v>
      </c>
      <c r="C361" s="567">
        <v>25</v>
      </c>
      <c r="D361" s="567">
        <v>30</v>
      </c>
      <c r="E361" s="562">
        <f t="shared" si="12"/>
        <v>0.15</v>
      </c>
      <c r="F361" s="838">
        <f t="shared" si="13"/>
        <v>1.2</v>
      </c>
    </row>
    <row r="362" ht="24" customHeight="1" spans="1:6">
      <c r="A362" s="846" t="s">
        <v>388</v>
      </c>
      <c r="B362" s="567">
        <v>457</v>
      </c>
      <c r="C362" s="567">
        <v>457</v>
      </c>
      <c r="D362" s="567">
        <v>689</v>
      </c>
      <c r="E362" s="562">
        <f t="shared" si="12"/>
        <v>1.508</v>
      </c>
      <c r="F362" s="838">
        <f t="shared" si="13"/>
        <v>1.508</v>
      </c>
    </row>
    <row r="363" ht="24" customHeight="1" spans="1:6">
      <c r="A363" s="846" t="s">
        <v>389</v>
      </c>
      <c r="B363" s="567">
        <v>915</v>
      </c>
      <c r="C363" s="567">
        <v>615</v>
      </c>
      <c r="D363" s="567">
        <v>632</v>
      </c>
      <c r="E363" s="562">
        <f t="shared" si="12"/>
        <v>0.691</v>
      </c>
      <c r="F363" s="838">
        <f t="shared" si="13"/>
        <v>1.028</v>
      </c>
    </row>
    <row r="364" ht="24" customHeight="1" spans="1:6">
      <c r="A364" s="846" t="s">
        <v>390</v>
      </c>
      <c r="B364" s="567"/>
      <c r="C364" s="567">
        <v>1840</v>
      </c>
      <c r="D364" s="567">
        <v>1794</v>
      </c>
      <c r="E364" s="562"/>
      <c r="F364" s="838">
        <f t="shared" si="13"/>
        <v>0.975</v>
      </c>
    </row>
    <row r="365" ht="24" customHeight="1" spans="1:6">
      <c r="A365" s="842" t="s">
        <v>391</v>
      </c>
      <c r="B365" s="567">
        <v>194</v>
      </c>
      <c r="C365" s="567">
        <v>194</v>
      </c>
      <c r="D365" s="567">
        <v>262</v>
      </c>
      <c r="E365" s="562">
        <f t="shared" si="12"/>
        <v>1.351</v>
      </c>
      <c r="F365" s="838">
        <f t="shared" si="13"/>
        <v>1.351</v>
      </c>
    </row>
    <row r="366" ht="24" customHeight="1" spans="1:6">
      <c r="A366" s="842" t="s">
        <v>392</v>
      </c>
      <c r="B366" s="561">
        <v>700</v>
      </c>
      <c r="C366" s="561">
        <v>2676</v>
      </c>
      <c r="D366" s="561">
        <v>2655</v>
      </c>
      <c r="E366" s="562">
        <f t="shared" si="12"/>
        <v>3.793</v>
      </c>
      <c r="F366" s="838">
        <f t="shared" si="13"/>
        <v>0.992</v>
      </c>
    </row>
    <row r="367" ht="24" customHeight="1" spans="1:6">
      <c r="A367" s="843" t="s">
        <v>393</v>
      </c>
      <c r="B367" s="559">
        <f>SUM(B368:B382)</f>
        <v>4782</v>
      </c>
      <c r="C367" s="559">
        <f>SUM(C368:C382)</f>
        <v>5922</v>
      </c>
      <c r="D367" s="559">
        <f>SUM(D368:D382)</f>
        <v>5819</v>
      </c>
      <c r="E367" s="560">
        <f t="shared" si="12"/>
        <v>1.217</v>
      </c>
      <c r="F367" s="837">
        <f t="shared" si="13"/>
        <v>0.983</v>
      </c>
    </row>
    <row r="368" ht="24" customHeight="1" spans="1:6">
      <c r="A368" s="842" t="s">
        <v>149</v>
      </c>
      <c r="B368" s="567">
        <v>786</v>
      </c>
      <c r="C368" s="567">
        <v>836</v>
      </c>
      <c r="D368" s="567">
        <v>904</v>
      </c>
      <c r="E368" s="562">
        <f t="shared" si="12"/>
        <v>1.15</v>
      </c>
      <c r="F368" s="838">
        <f t="shared" si="13"/>
        <v>1.081</v>
      </c>
    </row>
    <row r="369" ht="24" customHeight="1" spans="1:6">
      <c r="A369" s="842" t="s">
        <v>150</v>
      </c>
      <c r="B369" s="567"/>
      <c r="C369" s="567">
        <v>24</v>
      </c>
      <c r="D369" s="567">
        <v>24</v>
      </c>
      <c r="E369" s="562"/>
      <c r="F369" s="838">
        <f t="shared" si="13"/>
        <v>1</v>
      </c>
    </row>
    <row r="370" ht="24" customHeight="1" spans="1:6">
      <c r="A370" s="842" t="s">
        <v>394</v>
      </c>
      <c r="B370" s="567">
        <v>779</v>
      </c>
      <c r="C370" s="567">
        <v>829</v>
      </c>
      <c r="D370" s="567">
        <v>840</v>
      </c>
      <c r="E370" s="562">
        <f t="shared" ref="E370:E430" si="14">SUM(D370)/B370</f>
        <v>1.078</v>
      </c>
      <c r="F370" s="838">
        <f t="shared" ref="F370:F430" si="15">SUM(D370)/C370</f>
        <v>1.013</v>
      </c>
    </row>
    <row r="371" ht="24" customHeight="1" spans="1:6">
      <c r="A371" s="842" t="s">
        <v>395</v>
      </c>
      <c r="B371" s="567">
        <v>696</v>
      </c>
      <c r="C371" s="567">
        <v>696</v>
      </c>
      <c r="D371" s="567">
        <v>474</v>
      </c>
      <c r="E371" s="562">
        <f t="shared" si="14"/>
        <v>0.681</v>
      </c>
      <c r="F371" s="838">
        <f t="shared" si="15"/>
        <v>0.681</v>
      </c>
    </row>
    <row r="372" ht="24" customHeight="1" spans="1:6">
      <c r="A372" s="842" t="s">
        <v>396</v>
      </c>
      <c r="B372" s="567"/>
      <c r="C372" s="567">
        <v>16</v>
      </c>
      <c r="D372" s="567">
        <v>16</v>
      </c>
      <c r="E372" s="562"/>
      <c r="F372" s="838">
        <f t="shared" si="15"/>
        <v>1</v>
      </c>
    </row>
    <row r="373" ht="24" customHeight="1" spans="1:6">
      <c r="A373" s="842" t="s">
        <v>397</v>
      </c>
      <c r="B373" s="567"/>
      <c r="C373" s="567">
        <v>450</v>
      </c>
      <c r="D373" s="567">
        <v>406</v>
      </c>
      <c r="E373" s="562"/>
      <c r="F373" s="838">
        <f t="shared" si="15"/>
        <v>0.902</v>
      </c>
    </row>
    <row r="374" ht="24" customHeight="1" spans="1:6">
      <c r="A374" s="842" t="s">
        <v>398</v>
      </c>
      <c r="B374" s="567">
        <v>1929</v>
      </c>
      <c r="C374" s="567">
        <v>1979</v>
      </c>
      <c r="D374" s="567">
        <v>2051</v>
      </c>
      <c r="E374" s="562">
        <f t="shared" si="14"/>
        <v>1.063</v>
      </c>
      <c r="F374" s="838">
        <f t="shared" si="15"/>
        <v>1.036</v>
      </c>
    </row>
    <row r="375" ht="24" customHeight="1" spans="1:6">
      <c r="A375" s="842" t="s">
        <v>399</v>
      </c>
      <c r="B375" s="567"/>
      <c r="C375" s="567">
        <v>68</v>
      </c>
      <c r="D375" s="567">
        <v>68</v>
      </c>
      <c r="E375" s="562"/>
      <c r="F375" s="838">
        <f t="shared" si="15"/>
        <v>1</v>
      </c>
    </row>
    <row r="376" ht="24" customHeight="1" spans="1:6">
      <c r="A376" s="842" t="s">
        <v>400</v>
      </c>
      <c r="B376" s="567"/>
      <c r="C376" s="567">
        <v>1</v>
      </c>
      <c r="D376" s="567">
        <v>1</v>
      </c>
      <c r="E376" s="562"/>
      <c r="F376" s="838">
        <f t="shared" si="15"/>
        <v>1</v>
      </c>
    </row>
    <row r="377" ht="24" customHeight="1" spans="1:6">
      <c r="A377" s="842" t="s">
        <v>401</v>
      </c>
      <c r="B377" s="567">
        <v>367</v>
      </c>
      <c r="C377" s="567">
        <v>417</v>
      </c>
      <c r="D377" s="567">
        <v>442</v>
      </c>
      <c r="E377" s="562">
        <f t="shared" si="14"/>
        <v>1.204</v>
      </c>
      <c r="F377" s="838">
        <f t="shared" si="15"/>
        <v>1.06</v>
      </c>
    </row>
    <row r="378" ht="24" customHeight="1" spans="1:6">
      <c r="A378" s="842" t="s">
        <v>402</v>
      </c>
      <c r="B378" s="567">
        <v>200</v>
      </c>
      <c r="C378" s="567"/>
      <c r="D378" s="567"/>
      <c r="E378" s="562">
        <f t="shared" si="14"/>
        <v>0</v>
      </c>
      <c r="F378" s="838"/>
    </row>
    <row r="379" ht="24" customHeight="1" spans="1:6">
      <c r="A379" s="842" t="s">
        <v>403</v>
      </c>
      <c r="B379" s="567">
        <v>10</v>
      </c>
      <c r="C379" s="567">
        <v>1</v>
      </c>
      <c r="D379" s="567">
        <v>1</v>
      </c>
      <c r="E379" s="562">
        <f t="shared" si="14"/>
        <v>0.1</v>
      </c>
      <c r="F379" s="838">
        <f t="shared" si="15"/>
        <v>1</v>
      </c>
    </row>
    <row r="380" ht="24" customHeight="1" spans="1:6">
      <c r="A380" s="842" t="s">
        <v>404</v>
      </c>
      <c r="B380" s="567">
        <v>15</v>
      </c>
      <c r="C380" s="567">
        <v>44</v>
      </c>
      <c r="D380" s="567">
        <v>41</v>
      </c>
      <c r="E380" s="562">
        <f t="shared" si="14"/>
        <v>2.733</v>
      </c>
      <c r="F380" s="838">
        <f t="shared" si="15"/>
        <v>0.932</v>
      </c>
    </row>
    <row r="381" ht="24" customHeight="1" spans="1:6">
      <c r="A381" s="842" t="s">
        <v>405</v>
      </c>
      <c r="B381" s="567"/>
      <c r="C381" s="567">
        <v>1</v>
      </c>
      <c r="D381" s="567">
        <v>1</v>
      </c>
      <c r="E381" s="562"/>
      <c r="F381" s="838">
        <f t="shared" si="15"/>
        <v>1</v>
      </c>
    </row>
    <row r="382" ht="24" customHeight="1" spans="1:6">
      <c r="A382" s="842" t="s">
        <v>406</v>
      </c>
      <c r="B382" s="567"/>
      <c r="C382" s="567">
        <v>560</v>
      </c>
      <c r="D382" s="567">
        <v>550</v>
      </c>
      <c r="E382" s="562"/>
      <c r="F382" s="838">
        <f t="shared" si="15"/>
        <v>0.982</v>
      </c>
    </row>
    <row r="383" ht="24" customHeight="1" spans="1:6">
      <c r="A383" s="843" t="s">
        <v>407</v>
      </c>
      <c r="B383" s="803">
        <f>SUM(B384:B392)</f>
        <v>31450</v>
      </c>
      <c r="C383" s="803">
        <f>SUM(C384:C392)</f>
        <v>16350</v>
      </c>
      <c r="D383" s="803">
        <f>SUM(D384:D392)</f>
        <v>15451</v>
      </c>
      <c r="E383" s="560">
        <f t="shared" si="14"/>
        <v>0.491</v>
      </c>
      <c r="F383" s="837">
        <f t="shared" si="15"/>
        <v>0.945</v>
      </c>
    </row>
    <row r="384" ht="24" customHeight="1" spans="1:6">
      <c r="A384" s="842" t="s">
        <v>149</v>
      </c>
      <c r="B384" s="567">
        <v>997</v>
      </c>
      <c r="C384" s="567">
        <v>997</v>
      </c>
      <c r="D384" s="567">
        <v>922</v>
      </c>
      <c r="E384" s="562">
        <f t="shared" si="14"/>
        <v>0.925</v>
      </c>
      <c r="F384" s="838">
        <f t="shared" si="15"/>
        <v>0.925</v>
      </c>
    </row>
    <row r="385" ht="24" customHeight="1" spans="1:6">
      <c r="A385" s="563" t="s">
        <v>150</v>
      </c>
      <c r="B385" s="567">
        <v>142</v>
      </c>
      <c r="C385" s="567">
        <v>342</v>
      </c>
      <c r="D385" s="567">
        <v>252</v>
      </c>
      <c r="E385" s="562">
        <f t="shared" si="14"/>
        <v>1.775</v>
      </c>
      <c r="F385" s="838">
        <f t="shared" si="15"/>
        <v>0.737</v>
      </c>
    </row>
    <row r="386" ht="24" customHeight="1" spans="1:6">
      <c r="A386" s="842" t="s">
        <v>408</v>
      </c>
      <c r="B386" s="567">
        <v>514</v>
      </c>
      <c r="C386" s="567">
        <v>1014</v>
      </c>
      <c r="D386" s="567">
        <v>706</v>
      </c>
      <c r="E386" s="562">
        <f t="shared" si="14"/>
        <v>1.374</v>
      </c>
      <c r="F386" s="838">
        <f t="shared" si="15"/>
        <v>0.696</v>
      </c>
    </row>
    <row r="387" ht="24" customHeight="1" spans="1:6">
      <c r="A387" s="842" t="s">
        <v>409</v>
      </c>
      <c r="B387" s="567">
        <v>27253</v>
      </c>
      <c r="C387" s="567">
        <v>12469</v>
      </c>
      <c r="D387" s="567">
        <v>12165</v>
      </c>
      <c r="E387" s="562">
        <f t="shared" si="14"/>
        <v>0.446</v>
      </c>
      <c r="F387" s="838">
        <f t="shared" si="15"/>
        <v>0.976</v>
      </c>
    </row>
    <row r="388" ht="24" customHeight="1" spans="1:6">
      <c r="A388" s="842" t="s">
        <v>410</v>
      </c>
      <c r="B388" s="567">
        <v>200</v>
      </c>
      <c r="C388" s="567"/>
      <c r="D388" s="567"/>
      <c r="E388" s="562">
        <f t="shared" si="14"/>
        <v>0</v>
      </c>
      <c r="F388" s="838"/>
    </row>
    <row r="389" ht="24" customHeight="1" spans="1:6">
      <c r="A389" s="842" t="s">
        <v>411</v>
      </c>
      <c r="B389" s="567">
        <v>2344</v>
      </c>
      <c r="C389" s="567">
        <v>25</v>
      </c>
      <c r="D389" s="567">
        <v>23</v>
      </c>
      <c r="E389" s="562">
        <f t="shared" si="14"/>
        <v>0.01</v>
      </c>
      <c r="F389" s="838">
        <f t="shared" si="15"/>
        <v>0.92</v>
      </c>
    </row>
    <row r="390" ht="24" customHeight="1" spans="1:6">
      <c r="A390" s="842" t="s">
        <v>412</v>
      </c>
      <c r="B390" s="567"/>
      <c r="C390" s="567">
        <v>48</v>
      </c>
      <c r="D390" s="567">
        <v>48</v>
      </c>
      <c r="E390" s="562"/>
      <c r="F390" s="838">
        <f t="shared" si="15"/>
        <v>1</v>
      </c>
    </row>
    <row r="391" ht="24" customHeight="1" spans="1:6">
      <c r="A391" s="842" t="s">
        <v>413</v>
      </c>
      <c r="B391" s="567"/>
      <c r="C391" s="567">
        <v>250</v>
      </c>
      <c r="D391" s="567">
        <v>234</v>
      </c>
      <c r="E391" s="562"/>
      <c r="F391" s="838">
        <f t="shared" si="15"/>
        <v>0.936</v>
      </c>
    </row>
    <row r="392" ht="24" customHeight="1" spans="1:6">
      <c r="A392" s="842" t="s">
        <v>414</v>
      </c>
      <c r="B392" s="561"/>
      <c r="C392" s="561">
        <v>1205</v>
      </c>
      <c r="D392" s="561">
        <v>1101</v>
      </c>
      <c r="E392" s="562"/>
      <c r="F392" s="838">
        <f t="shared" si="15"/>
        <v>0.914</v>
      </c>
    </row>
    <row r="393" ht="24" customHeight="1" spans="1:6">
      <c r="A393" s="843" t="s">
        <v>415</v>
      </c>
      <c r="B393" s="803">
        <f>SUM(B394:B399)</f>
        <v>38478</v>
      </c>
      <c r="C393" s="803">
        <f>SUM(C394:C399)</f>
        <v>48850</v>
      </c>
      <c r="D393" s="803">
        <f>SUM(D394:D399)</f>
        <v>52739</v>
      </c>
      <c r="E393" s="560">
        <f t="shared" si="14"/>
        <v>1.371</v>
      </c>
      <c r="F393" s="837">
        <f t="shared" si="15"/>
        <v>1.08</v>
      </c>
    </row>
    <row r="394" ht="24" customHeight="1" spans="1:6">
      <c r="A394" s="563" t="s">
        <v>149</v>
      </c>
      <c r="B394" s="567">
        <v>412</v>
      </c>
      <c r="C394" s="567">
        <v>421</v>
      </c>
      <c r="D394" s="567">
        <v>480</v>
      </c>
      <c r="E394" s="562">
        <f t="shared" si="14"/>
        <v>1.165</v>
      </c>
      <c r="F394" s="838">
        <f t="shared" si="15"/>
        <v>1.14</v>
      </c>
    </row>
    <row r="395" ht="24" customHeight="1" spans="1:6">
      <c r="A395" s="845" t="s">
        <v>150</v>
      </c>
      <c r="B395" s="567">
        <v>55</v>
      </c>
      <c r="C395" s="567">
        <v>76</v>
      </c>
      <c r="D395" s="567">
        <v>83</v>
      </c>
      <c r="E395" s="562">
        <f t="shared" si="14"/>
        <v>1.509</v>
      </c>
      <c r="F395" s="838">
        <f t="shared" si="15"/>
        <v>1.092</v>
      </c>
    </row>
    <row r="396" ht="24" customHeight="1" spans="1:6">
      <c r="A396" s="842" t="s">
        <v>416</v>
      </c>
      <c r="B396" s="567">
        <v>32111</v>
      </c>
      <c r="C396" s="567">
        <v>43650</v>
      </c>
      <c r="D396" s="567">
        <v>46933</v>
      </c>
      <c r="E396" s="562">
        <f t="shared" si="14"/>
        <v>1.462</v>
      </c>
      <c r="F396" s="838">
        <f t="shared" si="15"/>
        <v>1.075</v>
      </c>
    </row>
    <row r="397" ht="24" customHeight="1" spans="1:6">
      <c r="A397" s="842" t="s">
        <v>417</v>
      </c>
      <c r="B397" s="567">
        <v>3500</v>
      </c>
      <c r="C397" s="567">
        <v>1687</v>
      </c>
      <c r="D397" s="567">
        <v>1979</v>
      </c>
      <c r="E397" s="562">
        <f t="shared" si="14"/>
        <v>0.565</v>
      </c>
      <c r="F397" s="838">
        <f t="shared" si="15"/>
        <v>1.173</v>
      </c>
    </row>
    <row r="398" ht="24" customHeight="1" spans="1:6">
      <c r="A398" s="842" t="s">
        <v>418</v>
      </c>
      <c r="B398" s="567">
        <v>2150</v>
      </c>
      <c r="C398" s="567"/>
      <c r="D398" s="567"/>
      <c r="E398" s="562">
        <f t="shared" si="14"/>
        <v>0</v>
      </c>
      <c r="F398" s="838"/>
    </row>
    <row r="399" ht="24" customHeight="1" spans="1:6">
      <c r="A399" s="842" t="s">
        <v>419</v>
      </c>
      <c r="B399" s="561">
        <v>250</v>
      </c>
      <c r="C399" s="561">
        <v>3016</v>
      </c>
      <c r="D399" s="561">
        <v>3264</v>
      </c>
      <c r="E399" s="562">
        <f t="shared" si="14"/>
        <v>13.056</v>
      </c>
      <c r="F399" s="838">
        <f t="shared" si="15"/>
        <v>1.082</v>
      </c>
    </row>
    <row r="400" ht="24" customHeight="1" spans="1:6">
      <c r="A400" s="843" t="s">
        <v>420</v>
      </c>
      <c r="B400" s="803">
        <f>SUM(B401:B402)</f>
        <v>5</v>
      </c>
      <c r="C400" s="803">
        <f>SUM(C401:C402)</f>
        <v>4521</v>
      </c>
      <c r="D400" s="803">
        <f>SUM(D401:D402)</f>
        <v>4731</v>
      </c>
      <c r="E400" s="560">
        <f t="shared" si="14"/>
        <v>946.2</v>
      </c>
      <c r="F400" s="837">
        <f t="shared" si="15"/>
        <v>1.046</v>
      </c>
    </row>
    <row r="401" ht="24" customHeight="1" spans="1:6">
      <c r="A401" s="842" t="s">
        <v>421</v>
      </c>
      <c r="B401" s="567">
        <v>5</v>
      </c>
      <c r="C401" s="567">
        <v>4516</v>
      </c>
      <c r="D401" s="567">
        <v>4725</v>
      </c>
      <c r="E401" s="562">
        <f t="shared" si="14"/>
        <v>945</v>
      </c>
      <c r="F401" s="838">
        <f t="shared" si="15"/>
        <v>1.046</v>
      </c>
    </row>
    <row r="402" ht="24" customHeight="1" spans="1:6">
      <c r="A402" s="842" t="s">
        <v>422</v>
      </c>
      <c r="B402" s="561"/>
      <c r="C402" s="561">
        <v>5</v>
      </c>
      <c r="D402" s="561">
        <v>6</v>
      </c>
      <c r="E402" s="562"/>
      <c r="F402" s="838">
        <f t="shared" si="15"/>
        <v>1.2</v>
      </c>
    </row>
    <row r="403" ht="24" customHeight="1" spans="1:6">
      <c r="A403" s="843" t="s">
        <v>423</v>
      </c>
      <c r="B403" s="803">
        <f>SUM(B404:B406)</f>
        <v>3860</v>
      </c>
      <c r="C403" s="803">
        <f>SUM(C404:C406)</f>
        <v>1760</v>
      </c>
      <c r="D403" s="803">
        <f>SUM(D404:D406)</f>
        <v>1865</v>
      </c>
      <c r="E403" s="560">
        <f t="shared" si="14"/>
        <v>0.483</v>
      </c>
      <c r="F403" s="837">
        <f t="shared" si="15"/>
        <v>1.06</v>
      </c>
    </row>
    <row r="404" ht="24" customHeight="1" spans="1:6">
      <c r="A404" s="842" t="s">
        <v>424</v>
      </c>
      <c r="B404" s="567">
        <v>2480</v>
      </c>
      <c r="C404" s="567">
        <v>280</v>
      </c>
      <c r="D404" s="567">
        <v>297</v>
      </c>
      <c r="E404" s="562">
        <f t="shared" si="14"/>
        <v>0.12</v>
      </c>
      <c r="F404" s="838">
        <f t="shared" si="15"/>
        <v>1.061</v>
      </c>
    </row>
    <row r="405" ht="24" customHeight="1" spans="1:6">
      <c r="A405" s="842" t="s">
        <v>425</v>
      </c>
      <c r="B405" s="567">
        <v>915</v>
      </c>
      <c r="C405" s="567">
        <v>1015</v>
      </c>
      <c r="D405" s="567">
        <v>1133</v>
      </c>
      <c r="E405" s="562">
        <f t="shared" si="14"/>
        <v>1.238</v>
      </c>
      <c r="F405" s="838">
        <f t="shared" si="15"/>
        <v>1.116</v>
      </c>
    </row>
    <row r="406" ht="24" customHeight="1" spans="1:6">
      <c r="A406" s="842" t="s">
        <v>426</v>
      </c>
      <c r="B406" s="561">
        <v>465</v>
      </c>
      <c r="C406" s="561">
        <v>465</v>
      </c>
      <c r="D406" s="561">
        <v>435</v>
      </c>
      <c r="E406" s="562">
        <f t="shared" si="14"/>
        <v>0.935</v>
      </c>
      <c r="F406" s="838">
        <f t="shared" si="15"/>
        <v>0.935</v>
      </c>
    </row>
    <row r="407" ht="24" customHeight="1" spans="1:6">
      <c r="A407" s="843" t="s">
        <v>427</v>
      </c>
      <c r="B407" s="559">
        <f>SUM(B408:B410)</f>
        <v>1117</v>
      </c>
      <c r="C407" s="559">
        <f>SUM(C408:C410)</f>
        <v>1377</v>
      </c>
      <c r="D407" s="559">
        <f>SUM(D408:D410)</f>
        <v>1408</v>
      </c>
      <c r="E407" s="560">
        <f t="shared" si="14"/>
        <v>1.261</v>
      </c>
      <c r="F407" s="837">
        <f t="shared" si="15"/>
        <v>1.023</v>
      </c>
    </row>
    <row r="408" ht="24" customHeight="1" spans="1:6">
      <c r="A408" s="842" t="s">
        <v>428</v>
      </c>
      <c r="B408" s="567"/>
      <c r="C408" s="567">
        <v>260</v>
      </c>
      <c r="D408" s="567">
        <v>283</v>
      </c>
      <c r="E408" s="562"/>
      <c r="F408" s="838">
        <f t="shared" si="15"/>
        <v>1.088</v>
      </c>
    </row>
    <row r="409" ht="24" customHeight="1" spans="1:6">
      <c r="A409" s="842" t="s">
        <v>429</v>
      </c>
      <c r="B409" s="567">
        <v>419</v>
      </c>
      <c r="C409" s="567">
        <v>419</v>
      </c>
      <c r="D409" s="567">
        <v>454</v>
      </c>
      <c r="E409" s="562">
        <f t="shared" si="14"/>
        <v>1.084</v>
      </c>
      <c r="F409" s="838">
        <f t="shared" si="15"/>
        <v>1.084</v>
      </c>
    </row>
    <row r="410" ht="24" customHeight="1" spans="1:6">
      <c r="A410" s="842" t="s">
        <v>430</v>
      </c>
      <c r="B410" s="561">
        <v>698</v>
      </c>
      <c r="C410" s="561">
        <v>698</v>
      </c>
      <c r="D410" s="561">
        <v>671</v>
      </c>
      <c r="E410" s="562">
        <f t="shared" si="14"/>
        <v>0.961</v>
      </c>
      <c r="F410" s="838">
        <f t="shared" si="15"/>
        <v>0.961</v>
      </c>
    </row>
    <row r="411" ht="24" customHeight="1" spans="1:6">
      <c r="A411" s="848" t="s">
        <v>431</v>
      </c>
      <c r="B411" s="803">
        <f>SUM(B412:B412)</f>
        <v>3</v>
      </c>
      <c r="C411" s="803">
        <f>SUM(C412:C412)</f>
        <v>9</v>
      </c>
      <c r="D411" s="803">
        <f>SUM(D412:D412)</f>
        <v>9</v>
      </c>
      <c r="E411" s="560">
        <f t="shared" si="14"/>
        <v>3</v>
      </c>
      <c r="F411" s="837">
        <f t="shared" si="15"/>
        <v>1</v>
      </c>
    </row>
    <row r="412" ht="24" customHeight="1" spans="1:6">
      <c r="A412" s="846" t="s">
        <v>432</v>
      </c>
      <c r="B412" s="561">
        <v>3</v>
      </c>
      <c r="C412" s="561">
        <v>9</v>
      </c>
      <c r="D412" s="561">
        <v>9</v>
      </c>
      <c r="E412" s="562">
        <f t="shared" si="14"/>
        <v>3</v>
      </c>
      <c r="F412" s="838">
        <f t="shared" si="15"/>
        <v>1</v>
      </c>
    </row>
    <row r="413" ht="24" customHeight="1" spans="1:6">
      <c r="A413" s="558" t="s">
        <v>433</v>
      </c>
      <c r="B413" s="559">
        <f>SUM(B414,B420,B424)</f>
        <v>28398</v>
      </c>
      <c r="C413" s="559">
        <f>SUM(C414,C420,C424)</f>
        <v>9813</v>
      </c>
      <c r="D413" s="559">
        <f>SUM(D414,D420,D424)</f>
        <v>9113</v>
      </c>
      <c r="E413" s="560">
        <f t="shared" si="14"/>
        <v>0.321</v>
      </c>
      <c r="F413" s="837">
        <f t="shared" si="15"/>
        <v>0.929</v>
      </c>
    </row>
    <row r="414" ht="24" customHeight="1" spans="1:6">
      <c r="A414" s="843" t="s">
        <v>434</v>
      </c>
      <c r="B414" s="803">
        <f>SUM(B415:B419)</f>
        <v>27653</v>
      </c>
      <c r="C414" s="803">
        <f>SUM(C415:C419)</f>
        <v>2503</v>
      </c>
      <c r="D414" s="803">
        <f>SUM(D415:D419)</f>
        <v>2094</v>
      </c>
      <c r="E414" s="560">
        <f t="shared" si="14"/>
        <v>0.076</v>
      </c>
      <c r="F414" s="837">
        <f t="shared" si="15"/>
        <v>0.837</v>
      </c>
    </row>
    <row r="415" ht="24" customHeight="1" spans="1:6">
      <c r="A415" s="842" t="s">
        <v>149</v>
      </c>
      <c r="B415" s="567">
        <v>225</v>
      </c>
      <c r="C415" s="567">
        <v>355</v>
      </c>
      <c r="D415" s="567">
        <v>327</v>
      </c>
      <c r="E415" s="562">
        <f t="shared" si="14"/>
        <v>1.453</v>
      </c>
      <c r="F415" s="838">
        <f t="shared" si="15"/>
        <v>0.921</v>
      </c>
    </row>
    <row r="416" ht="24" customHeight="1" spans="1:6">
      <c r="A416" s="842" t="s">
        <v>150</v>
      </c>
      <c r="B416" s="567">
        <v>33</v>
      </c>
      <c r="C416" s="567">
        <v>48</v>
      </c>
      <c r="D416" s="567">
        <v>44</v>
      </c>
      <c r="E416" s="562">
        <f t="shared" si="14"/>
        <v>1.333</v>
      </c>
      <c r="F416" s="838">
        <f t="shared" si="15"/>
        <v>0.917</v>
      </c>
    </row>
    <row r="417" ht="24" customHeight="1" spans="1:6">
      <c r="A417" s="842" t="s">
        <v>435</v>
      </c>
      <c r="B417" s="567">
        <v>26565</v>
      </c>
      <c r="C417" s="567">
        <v>200</v>
      </c>
      <c r="D417" s="567">
        <v>200</v>
      </c>
      <c r="E417" s="562">
        <f t="shared" si="14"/>
        <v>0.008</v>
      </c>
      <c r="F417" s="838">
        <f t="shared" si="15"/>
        <v>1</v>
      </c>
    </row>
    <row r="418" ht="24" customHeight="1" spans="1:6">
      <c r="A418" s="842" t="s">
        <v>436</v>
      </c>
      <c r="B418" s="567">
        <v>830</v>
      </c>
      <c r="C418" s="567">
        <v>1880</v>
      </c>
      <c r="D418" s="567">
        <v>1507</v>
      </c>
      <c r="E418" s="562">
        <f t="shared" si="14"/>
        <v>1.816</v>
      </c>
      <c r="F418" s="838">
        <f t="shared" si="15"/>
        <v>0.802</v>
      </c>
    </row>
    <row r="419" ht="24" customHeight="1" spans="1:6">
      <c r="A419" s="842" t="s">
        <v>437</v>
      </c>
      <c r="B419" s="561"/>
      <c r="C419" s="561">
        <v>20</v>
      </c>
      <c r="D419" s="561">
        <v>16</v>
      </c>
      <c r="E419" s="562"/>
      <c r="F419" s="838">
        <f t="shared" si="15"/>
        <v>0.8</v>
      </c>
    </row>
    <row r="420" ht="24" customHeight="1" spans="1:6">
      <c r="A420" s="843" t="s">
        <v>438</v>
      </c>
      <c r="B420" s="803">
        <f>SUM(B421:B423)</f>
        <v>745</v>
      </c>
      <c r="C420" s="803">
        <f>SUM(C421:C423)</f>
        <v>707</v>
      </c>
      <c r="D420" s="803">
        <f>SUM(D421:D423)</f>
        <v>707</v>
      </c>
      <c r="E420" s="560">
        <f t="shared" si="14"/>
        <v>0.949</v>
      </c>
      <c r="F420" s="837">
        <f t="shared" si="15"/>
        <v>1</v>
      </c>
    </row>
    <row r="421" ht="24" customHeight="1" spans="1:6">
      <c r="A421" s="842" t="s">
        <v>439</v>
      </c>
      <c r="B421" s="567"/>
      <c r="C421" s="567">
        <v>51</v>
      </c>
      <c r="D421" s="567">
        <v>51</v>
      </c>
      <c r="E421" s="562"/>
      <c r="F421" s="838">
        <f t="shared" si="15"/>
        <v>1</v>
      </c>
    </row>
    <row r="422" ht="24" customHeight="1" spans="1:6">
      <c r="A422" s="842" t="s">
        <v>440</v>
      </c>
      <c r="B422" s="567">
        <v>719</v>
      </c>
      <c r="C422" s="567">
        <v>539</v>
      </c>
      <c r="D422" s="567">
        <v>539</v>
      </c>
      <c r="E422" s="562">
        <f t="shared" si="14"/>
        <v>0.75</v>
      </c>
      <c r="F422" s="838">
        <f t="shared" si="15"/>
        <v>1</v>
      </c>
    </row>
    <row r="423" ht="24" customHeight="1" spans="1:6">
      <c r="A423" s="842" t="s">
        <v>441</v>
      </c>
      <c r="B423" s="561">
        <v>26</v>
      </c>
      <c r="C423" s="561">
        <v>117</v>
      </c>
      <c r="D423" s="561">
        <v>117</v>
      </c>
      <c r="E423" s="562">
        <f t="shared" si="14"/>
        <v>4.5</v>
      </c>
      <c r="F423" s="838">
        <f t="shared" si="15"/>
        <v>1</v>
      </c>
    </row>
    <row r="424" ht="24" customHeight="1" spans="1:6">
      <c r="A424" s="848" t="s">
        <v>442</v>
      </c>
      <c r="B424" s="803">
        <f>SUM(B425:B426)</f>
        <v>0</v>
      </c>
      <c r="C424" s="803">
        <f>SUM(C425:C426)</f>
        <v>6603</v>
      </c>
      <c r="D424" s="803">
        <f>SUM(D425:D426)</f>
        <v>6312</v>
      </c>
      <c r="E424" s="562"/>
      <c r="F424" s="837">
        <f t="shared" si="15"/>
        <v>0.956</v>
      </c>
    </row>
    <row r="425" ht="30" customHeight="1" spans="1:6">
      <c r="A425" s="846" t="s">
        <v>443</v>
      </c>
      <c r="B425" s="567"/>
      <c r="C425" s="567">
        <v>410</v>
      </c>
      <c r="D425" s="567">
        <v>410</v>
      </c>
      <c r="E425" s="562"/>
      <c r="F425" s="838">
        <f t="shared" si="15"/>
        <v>1</v>
      </c>
    </row>
    <row r="426" ht="24" customHeight="1" spans="1:6">
      <c r="A426" s="846" t="s">
        <v>444</v>
      </c>
      <c r="B426" s="841"/>
      <c r="C426" s="841">
        <v>6193</v>
      </c>
      <c r="D426" s="561">
        <v>5902</v>
      </c>
      <c r="E426" s="562"/>
      <c r="F426" s="838">
        <f t="shared" si="15"/>
        <v>0.953</v>
      </c>
    </row>
    <row r="427" ht="24" customHeight="1" spans="1:6">
      <c r="A427" s="558" t="s">
        <v>445</v>
      </c>
      <c r="B427" s="559">
        <f>SUM(B428,B431)</f>
        <v>1072</v>
      </c>
      <c r="C427" s="559">
        <f>SUM(C428,C431)</f>
        <v>85</v>
      </c>
      <c r="D427" s="559">
        <f>SUM(D428,D431)</f>
        <v>272</v>
      </c>
      <c r="E427" s="562">
        <f t="shared" si="14"/>
        <v>0.254</v>
      </c>
      <c r="F427" s="838">
        <f t="shared" si="15"/>
        <v>3.2</v>
      </c>
    </row>
    <row r="428" ht="24" customHeight="1" spans="1:6">
      <c r="A428" s="558" t="s">
        <v>446</v>
      </c>
      <c r="B428" s="803">
        <f>SUM(B429:B430)</f>
        <v>882</v>
      </c>
      <c r="C428" s="803">
        <f>SUM(C429:C430)</f>
        <v>65</v>
      </c>
      <c r="D428" s="803">
        <f>SUM(D429:D430)</f>
        <v>257</v>
      </c>
      <c r="E428" s="562">
        <f t="shared" si="14"/>
        <v>0.291</v>
      </c>
      <c r="F428" s="838">
        <f t="shared" si="15"/>
        <v>3.954</v>
      </c>
    </row>
    <row r="429" ht="24" customHeight="1" spans="1:6">
      <c r="A429" s="842" t="s">
        <v>447</v>
      </c>
      <c r="B429" s="567"/>
      <c r="C429" s="567">
        <v>3</v>
      </c>
      <c r="D429" s="567">
        <v>3</v>
      </c>
      <c r="E429" s="562"/>
      <c r="F429" s="838">
        <f t="shared" si="15"/>
        <v>1</v>
      </c>
    </row>
    <row r="430" ht="24" customHeight="1" spans="1:6">
      <c r="A430" s="842" t="s">
        <v>448</v>
      </c>
      <c r="B430" s="561">
        <v>882</v>
      </c>
      <c r="C430" s="561">
        <v>62</v>
      </c>
      <c r="D430" s="561">
        <v>254</v>
      </c>
      <c r="E430" s="562">
        <f t="shared" si="14"/>
        <v>0.288</v>
      </c>
      <c r="F430" s="838">
        <f t="shared" si="15"/>
        <v>4.097</v>
      </c>
    </row>
    <row r="431" ht="24" customHeight="1" spans="1:6">
      <c r="A431" s="843" t="s">
        <v>449</v>
      </c>
      <c r="B431" s="803">
        <f>SUM(B432:B432)</f>
        <v>190</v>
      </c>
      <c r="C431" s="803">
        <f>SUM(C432:C432)</f>
        <v>20</v>
      </c>
      <c r="D431" s="803">
        <f>SUM(D432:D432)</f>
        <v>15</v>
      </c>
      <c r="E431" s="562">
        <f t="shared" ref="E431:E484" si="16">SUM(D431)/B431</f>
        <v>0.079</v>
      </c>
      <c r="F431" s="838">
        <f t="shared" ref="F431:F488" si="17">SUM(D431)/C431</f>
        <v>0.75</v>
      </c>
    </row>
    <row r="432" ht="24" customHeight="1" spans="1:6">
      <c r="A432" s="842" t="s">
        <v>450</v>
      </c>
      <c r="B432" s="567">
        <v>190</v>
      </c>
      <c r="C432" s="567">
        <v>20</v>
      </c>
      <c r="D432" s="567">
        <v>15</v>
      </c>
      <c r="E432" s="562">
        <f t="shared" si="16"/>
        <v>0.079</v>
      </c>
      <c r="F432" s="838">
        <f t="shared" si="17"/>
        <v>0.75</v>
      </c>
    </row>
    <row r="433" ht="24" customHeight="1" spans="1:6">
      <c r="A433" s="843" t="s">
        <v>451</v>
      </c>
      <c r="B433" s="559">
        <f>SUM(B434+B440+B438)</f>
        <v>1786</v>
      </c>
      <c r="C433" s="559">
        <f>SUM(C434+C440+C438)</f>
        <v>1773</v>
      </c>
      <c r="D433" s="559">
        <f>SUM(D434+D440+D438)</f>
        <v>1636</v>
      </c>
      <c r="E433" s="560">
        <f t="shared" si="16"/>
        <v>0.916</v>
      </c>
      <c r="F433" s="837">
        <f t="shared" si="17"/>
        <v>0.923</v>
      </c>
    </row>
    <row r="434" ht="24" customHeight="1" spans="1:6">
      <c r="A434" s="843" t="s">
        <v>452</v>
      </c>
      <c r="B434" s="803">
        <f>SUM(B435:B437)</f>
        <v>276</v>
      </c>
      <c r="C434" s="803">
        <f>SUM(C435:C437)</f>
        <v>263</v>
      </c>
      <c r="D434" s="803">
        <f>SUM(D435:D437)</f>
        <v>314</v>
      </c>
      <c r="E434" s="562">
        <f t="shared" si="16"/>
        <v>1.138</v>
      </c>
      <c r="F434" s="838">
        <f t="shared" si="17"/>
        <v>1.194</v>
      </c>
    </row>
    <row r="435" ht="24" customHeight="1" spans="1:6">
      <c r="A435" s="842" t="s">
        <v>149</v>
      </c>
      <c r="B435" s="567">
        <v>254</v>
      </c>
      <c r="C435" s="567">
        <v>240</v>
      </c>
      <c r="D435" s="567">
        <v>288</v>
      </c>
      <c r="E435" s="562">
        <f t="shared" si="16"/>
        <v>1.134</v>
      </c>
      <c r="F435" s="838">
        <f t="shared" si="17"/>
        <v>1.2</v>
      </c>
    </row>
    <row r="436" ht="24" customHeight="1" spans="1:6">
      <c r="A436" s="842" t="s">
        <v>150</v>
      </c>
      <c r="B436" s="567">
        <v>2</v>
      </c>
      <c r="C436" s="567">
        <v>3</v>
      </c>
      <c r="D436" s="567">
        <v>3</v>
      </c>
      <c r="E436" s="562">
        <f t="shared" si="16"/>
        <v>1.5</v>
      </c>
      <c r="F436" s="838">
        <f t="shared" si="17"/>
        <v>1</v>
      </c>
    </row>
    <row r="437" ht="24" customHeight="1" spans="1:6">
      <c r="A437" s="846" t="s">
        <v>453</v>
      </c>
      <c r="B437" s="561">
        <v>20</v>
      </c>
      <c r="C437" s="561">
        <v>20</v>
      </c>
      <c r="D437" s="561">
        <v>23</v>
      </c>
      <c r="E437" s="562">
        <f t="shared" si="16"/>
        <v>1.15</v>
      </c>
      <c r="F437" s="838">
        <f t="shared" si="17"/>
        <v>1.15</v>
      </c>
    </row>
    <row r="438" ht="24" customHeight="1" spans="1:6">
      <c r="A438" s="848" t="s">
        <v>454</v>
      </c>
      <c r="B438" s="559">
        <f>SUM(B439:B439)</f>
        <v>0</v>
      </c>
      <c r="C438" s="559">
        <f>SUM(C439:C439)</f>
        <v>30</v>
      </c>
      <c r="D438" s="559">
        <f>SUM(D439:D439)</f>
        <v>30</v>
      </c>
      <c r="E438" s="562"/>
      <c r="F438" s="837">
        <f t="shared" si="17"/>
        <v>1</v>
      </c>
    </row>
    <row r="439" ht="24" customHeight="1" spans="1:6">
      <c r="A439" s="846" t="s">
        <v>455</v>
      </c>
      <c r="B439" s="561"/>
      <c r="C439" s="561">
        <v>30</v>
      </c>
      <c r="D439" s="561">
        <v>30</v>
      </c>
      <c r="E439" s="562"/>
      <c r="F439" s="838">
        <f t="shared" si="17"/>
        <v>1</v>
      </c>
    </row>
    <row r="440" ht="24" customHeight="1" spans="1:6">
      <c r="A440" s="844" t="s">
        <v>456</v>
      </c>
      <c r="B440" s="803">
        <f>SUM(B441:B441)</f>
        <v>1510</v>
      </c>
      <c r="C440" s="803">
        <f>SUM(C441:C441)</f>
        <v>1480</v>
      </c>
      <c r="D440" s="803">
        <f>SUM(D441:D441)</f>
        <v>1292</v>
      </c>
      <c r="E440" s="560">
        <f t="shared" si="16"/>
        <v>0.856</v>
      </c>
      <c r="F440" s="837">
        <f t="shared" si="17"/>
        <v>0.873</v>
      </c>
    </row>
    <row r="441" ht="24" customHeight="1" spans="1:6">
      <c r="A441" s="845" t="s">
        <v>457</v>
      </c>
      <c r="B441" s="567">
        <v>1510</v>
      </c>
      <c r="C441" s="567">
        <v>1480</v>
      </c>
      <c r="D441" s="567">
        <v>1292</v>
      </c>
      <c r="E441" s="562">
        <f t="shared" si="16"/>
        <v>0.856</v>
      </c>
      <c r="F441" s="838">
        <f t="shared" si="17"/>
        <v>0.873</v>
      </c>
    </row>
    <row r="442" ht="24" customHeight="1" spans="1:6">
      <c r="A442" s="844" t="s">
        <v>458</v>
      </c>
      <c r="B442" s="803">
        <f>SUM(B443)</f>
        <v>0</v>
      </c>
      <c r="C442" s="803">
        <f>SUM(C443)</f>
        <v>0</v>
      </c>
      <c r="D442" s="803">
        <f>SUM(D443)</f>
        <v>16</v>
      </c>
      <c r="E442" s="562"/>
      <c r="F442" s="838"/>
    </row>
    <row r="443" ht="24" customHeight="1" spans="1:6">
      <c r="A443" s="845" t="s">
        <v>459</v>
      </c>
      <c r="B443" s="567"/>
      <c r="C443" s="567"/>
      <c r="D443" s="567">
        <f>SUM(D444:D444)</f>
        <v>16</v>
      </c>
      <c r="E443" s="562"/>
      <c r="F443" s="838"/>
    </row>
    <row r="444" ht="24" customHeight="1" spans="1:6">
      <c r="A444" s="845" t="s">
        <v>460</v>
      </c>
      <c r="B444" s="567"/>
      <c r="C444" s="567"/>
      <c r="D444" s="567">
        <v>16</v>
      </c>
      <c r="E444" s="562"/>
      <c r="F444" s="838"/>
    </row>
    <row r="445" ht="24" customHeight="1" spans="1:6">
      <c r="A445" s="558" t="s">
        <v>461</v>
      </c>
      <c r="B445" s="559">
        <f>SUM(B446,B454)</f>
        <v>2631</v>
      </c>
      <c r="C445" s="559">
        <f>SUM(C446,C454)</f>
        <v>14735</v>
      </c>
      <c r="D445" s="559">
        <f>D446+D454</f>
        <v>15033</v>
      </c>
      <c r="E445" s="560">
        <f t="shared" si="16"/>
        <v>5.714</v>
      </c>
      <c r="F445" s="837">
        <f t="shared" si="17"/>
        <v>1.02</v>
      </c>
    </row>
    <row r="446" ht="24" customHeight="1" spans="1:6">
      <c r="A446" s="844" t="s">
        <v>462</v>
      </c>
      <c r="B446" s="803">
        <f>SUM(B447:B453)</f>
        <v>2451</v>
      </c>
      <c r="C446" s="803">
        <f>SUM(C447:C453)</f>
        <v>14610</v>
      </c>
      <c r="D446" s="803">
        <f>SUM(D447:D453)</f>
        <v>14889</v>
      </c>
      <c r="E446" s="560">
        <f t="shared" si="16"/>
        <v>6.075</v>
      </c>
      <c r="F446" s="837">
        <f t="shared" si="17"/>
        <v>1.019</v>
      </c>
    </row>
    <row r="447" ht="24" customHeight="1" spans="1:6">
      <c r="A447" s="845" t="s">
        <v>149</v>
      </c>
      <c r="B447" s="567">
        <v>956</v>
      </c>
      <c r="C447" s="567">
        <v>1016</v>
      </c>
      <c r="D447" s="567">
        <v>1149</v>
      </c>
      <c r="E447" s="562">
        <f t="shared" si="16"/>
        <v>1.202</v>
      </c>
      <c r="F447" s="838">
        <f t="shared" si="17"/>
        <v>1.131</v>
      </c>
    </row>
    <row r="448" ht="24" customHeight="1" spans="1:6">
      <c r="A448" s="842" t="s">
        <v>150</v>
      </c>
      <c r="B448" s="567">
        <v>20</v>
      </c>
      <c r="C448" s="567">
        <v>126</v>
      </c>
      <c r="D448" s="567">
        <v>118</v>
      </c>
      <c r="E448" s="562">
        <f t="shared" si="16"/>
        <v>5.9</v>
      </c>
      <c r="F448" s="838">
        <f t="shared" si="17"/>
        <v>0.937</v>
      </c>
    </row>
    <row r="449" ht="24" customHeight="1" spans="1:6">
      <c r="A449" s="845" t="s">
        <v>463</v>
      </c>
      <c r="B449" s="567">
        <v>24</v>
      </c>
      <c r="C449" s="567"/>
      <c r="D449" s="567"/>
      <c r="E449" s="562">
        <f t="shared" si="16"/>
        <v>0</v>
      </c>
      <c r="F449" s="838"/>
    </row>
    <row r="450" ht="24" customHeight="1" spans="1:6">
      <c r="A450" s="842" t="s">
        <v>464</v>
      </c>
      <c r="B450" s="567">
        <v>197</v>
      </c>
      <c r="C450" s="567">
        <v>372</v>
      </c>
      <c r="D450" s="567">
        <v>353</v>
      </c>
      <c r="E450" s="562">
        <f t="shared" si="16"/>
        <v>1.792</v>
      </c>
      <c r="F450" s="838">
        <f t="shared" si="17"/>
        <v>0.949</v>
      </c>
    </row>
    <row r="451" ht="24" customHeight="1" spans="1:6">
      <c r="A451" s="563" t="s">
        <v>465</v>
      </c>
      <c r="B451" s="561"/>
      <c r="C451" s="561">
        <v>12861</v>
      </c>
      <c r="D451" s="561">
        <v>13030</v>
      </c>
      <c r="E451" s="562"/>
      <c r="F451" s="838">
        <f t="shared" si="17"/>
        <v>1.013</v>
      </c>
    </row>
    <row r="452" ht="24" customHeight="1" spans="1:6">
      <c r="A452" s="842" t="s">
        <v>466</v>
      </c>
      <c r="B452" s="567">
        <v>1254</v>
      </c>
      <c r="C452" s="567"/>
      <c r="D452" s="567"/>
      <c r="E452" s="562">
        <f t="shared" si="16"/>
        <v>0</v>
      </c>
      <c r="F452" s="838"/>
    </row>
    <row r="453" ht="24" customHeight="1" spans="1:6">
      <c r="A453" s="842" t="s">
        <v>467</v>
      </c>
      <c r="B453" s="567"/>
      <c r="C453" s="567">
        <v>235</v>
      </c>
      <c r="D453" s="567">
        <v>239</v>
      </c>
      <c r="E453" s="562"/>
      <c r="F453" s="838">
        <f t="shared" si="17"/>
        <v>1.017</v>
      </c>
    </row>
    <row r="454" ht="24" customHeight="1" spans="1:6">
      <c r="A454" s="843" t="s">
        <v>468</v>
      </c>
      <c r="B454" s="803">
        <f>SUM(B455:B456)</f>
        <v>180</v>
      </c>
      <c r="C454" s="803">
        <f>SUM(C455:C456)</f>
        <v>125</v>
      </c>
      <c r="D454" s="803">
        <f>SUM(D455:D456)</f>
        <v>144</v>
      </c>
      <c r="E454" s="560">
        <f t="shared" si="16"/>
        <v>0.8</v>
      </c>
      <c r="F454" s="837">
        <f t="shared" si="17"/>
        <v>1.152</v>
      </c>
    </row>
    <row r="455" ht="24" customHeight="1" spans="1:6">
      <c r="A455" s="563" t="s">
        <v>469</v>
      </c>
      <c r="B455" s="567">
        <v>125</v>
      </c>
      <c r="C455" s="567">
        <v>125</v>
      </c>
      <c r="D455" s="567">
        <v>144</v>
      </c>
      <c r="E455" s="562">
        <f t="shared" si="16"/>
        <v>1.152</v>
      </c>
      <c r="F455" s="838">
        <f t="shared" si="17"/>
        <v>1.152</v>
      </c>
    </row>
    <row r="456" ht="24" customHeight="1" spans="1:6">
      <c r="A456" s="563" t="s">
        <v>470</v>
      </c>
      <c r="B456" s="561">
        <v>55</v>
      </c>
      <c r="C456" s="561"/>
      <c r="D456" s="561"/>
      <c r="E456" s="562">
        <f t="shared" si="16"/>
        <v>0</v>
      </c>
      <c r="F456" s="838"/>
    </row>
    <row r="457" ht="24" customHeight="1" spans="1:6">
      <c r="A457" s="843" t="s">
        <v>471</v>
      </c>
      <c r="B457" s="803">
        <f>SUM(B458,B461)</f>
        <v>7733</v>
      </c>
      <c r="C457" s="803">
        <f>SUM(C458,C461)</f>
        <v>37209</v>
      </c>
      <c r="D457" s="803">
        <f>SUM(D458,D461)</f>
        <v>36821</v>
      </c>
      <c r="E457" s="560">
        <f t="shared" si="16"/>
        <v>4.762</v>
      </c>
      <c r="F457" s="837">
        <f t="shared" si="17"/>
        <v>0.99</v>
      </c>
    </row>
    <row r="458" ht="24" customHeight="1" spans="1:6">
      <c r="A458" s="843" t="s">
        <v>472</v>
      </c>
      <c r="B458" s="559">
        <f>SUM(B459:B460)</f>
        <v>2178</v>
      </c>
      <c r="C458" s="559">
        <f>SUM(C459:C460)</f>
        <v>31654</v>
      </c>
      <c r="D458" s="559">
        <f>SUM(D459:D460)</f>
        <v>31063</v>
      </c>
      <c r="E458" s="560">
        <f t="shared" si="16"/>
        <v>14.262</v>
      </c>
      <c r="F458" s="837">
        <f t="shared" si="17"/>
        <v>0.981</v>
      </c>
    </row>
    <row r="459" ht="24" customHeight="1" spans="1:6">
      <c r="A459" s="842" t="s">
        <v>473</v>
      </c>
      <c r="B459" s="567">
        <v>2178</v>
      </c>
      <c r="C459" s="567">
        <v>31639</v>
      </c>
      <c r="D459" s="567">
        <v>31047</v>
      </c>
      <c r="E459" s="562">
        <f t="shared" si="16"/>
        <v>14.255</v>
      </c>
      <c r="F459" s="838">
        <f t="shared" si="17"/>
        <v>0.981</v>
      </c>
    </row>
    <row r="460" ht="24" customHeight="1" spans="1:6">
      <c r="A460" s="563" t="s">
        <v>474</v>
      </c>
      <c r="B460" s="567"/>
      <c r="C460" s="567">
        <v>15</v>
      </c>
      <c r="D460" s="567">
        <v>16</v>
      </c>
      <c r="E460" s="562"/>
      <c r="F460" s="838">
        <f t="shared" si="17"/>
        <v>1.067</v>
      </c>
    </row>
    <row r="461" ht="24" customHeight="1" spans="1:6">
      <c r="A461" s="843" t="s">
        <v>475</v>
      </c>
      <c r="B461" s="803">
        <f>SUM(B462:B462)</f>
        <v>5555</v>
      </c>
      <c r="C461" s="803">
        <f>SUM(C462:C462)</f>
        <v>5555</v>
      </c>
      <c r="D461" s="803">
        <f>SUM(D462:D462)</f>
        <v>5758</v>
      </c>
      <c r="E461" s="560">
        <f t="shared" si="16"/>
        <v>1.037</v>
      </c>
      <c r="F461" s="837">
        <f t="shared" si="17"/>
        <v>1.037</v>
      </c>
    </row>
    <row r="462" ht="24" customHeight="1" spans="1:6">
      <c r="A462" s="842" t="s">
        <v>476</v>
      </c>
      <c r="B462" s="561">
        <v>5555</v>
      </c>
      <c r="C462" s="561">
        <v>5555</v>
      </c>
      <c r="D462" s="561">
        <v>5758</v>
      </c>
      <c r="E462" s="562">
        <f t="shared" si="16"/>
        <v>1.037</v>
      </c>
      <c r="F462" s="838">
        <f t="shared" si="17"/>
        <v>1.037</v>
      </c>
    </row>
    <row r="463" ht="24" customHeight="1" spans="1:6">
      <c r="A463" s="848" t="s">
        <v>477</v>
      </c>
      <c r="B463" s="803">
        <f>SUM(B464)</f>
        <v>213</v>
      </c>
      <c r="C463" s="803">
        <f>SUM(C464)</f>
        <v>326</v>
      </c>
      <c r="D463" s="803">
        <f>SUM(D464)</f>
        <v>326</v>
      </c>
      <c r="E463" s="560">
        <f t="shared" si="16"/>
        <v>1.531</v>
      </c>
      <c r="F463" s="837">
        <f t="shared" si="17"/>
        <v>1</v>
      </c>
    </row>
    <row r="464" ht="24" customHeight="1" spans="1:6">
      <c r="A464" s="848" t="s">
        <v>478</v>
      </c>
      <c r="B464" s="803">
        <f>SUM(B465:B466)</f>
        <v>213</v>
      </c>
      <c r="C464" s="803">
        <f>SUM(C465:C466)</f>
        <v>326</v>
      </c>
      <c r="D464" s="803">
        <f>SUM(D465:D466)</f>
        <v>326</v>
      </c>
      <c r="E464" s="560">
        <f t="shared" si="16"/>
        <v>1.531</v>
      </c>
      <c r="F464" s="837">
        <f t="shared" si="17"/>
        <v>1</v>
      </c>
    </row>
    <row r="465" ht="24" customHeight="1" spans="1:6">
      <c r="A465" s="846" t="s">
        <v>150</v>
      </c>
      <c r="B465" s="561">
        <v>23</v>
      </c>
      <c r="C465" s="561">
        <v>28</v>
      </c>
      <c r="D465" s="561">
        <v>36</v>
      </c>
      <c r="E465" s="562">
        <f t="shared" si="16"/>
        <v>1.565</v>
      </c>
      <c r="F465" s="838">
        <f t="shared" si="17"/>
        <v>1.286</v>
      </c>
    </row>
    <row r="466" ht="24" customHeight="1" spans="1:6">
      <c r="A466" s="846" t="s">
        <v>479</v>
      </c>
      <c r="B466" s="567">
        <v>190</v>
      </c>
      <c r="C466" s="567">
        <v>298</v>
      </c>
      <c r="D466" s="567">
        <v>290</v>
      </c>
      <c r="E466" s="562">
        <f t="shared" si="16"/>
        <v>1.526</v>
      </c>
      <c r="F466" s="838">
        <f t="shared" si="17"/>
        <v>0.973</v>
      </c>
    </row>
    <row r="467" ht="24" customHeight="1" spans="1:6">
      <c r="A467" s="844" t="s">
        <v>480</v>
      </c>
      <c r="B467" s="559">
        <f>SUM(B468,B474,B477,B479,B482)</f>
        <v>1628</v>
      </c>
      <c r="C467" s="559">
        <f>SUM(C468,C474,C477,C479,C482)</f>
        <v>4932</v>
      </c>
      <c r="D467" s="559">
        <f>SUM(D468,D474,D477,D479,D482,D486)</f>
        <v>5188</v>
      </c>
      <c r="E467" s="560">
        <f t="shared" si="16"/>
        <v>3.187</v>
      </c>
      <c r="F467" s="837">
        <f t="shared" si="17"/>
        <v>1.052</v>
      </c>
    </row>
    <row r="468" ht="24" customHeight="1" spans="1:6">
      <c r="A468" s="844" t="s">
        <v>481</v>
      </c>
      <c r="B468" s="559">
        <f>SUM(B469:B473)</f>
        <v>383</v>
      </c>
      <c r="C468" s="559">
        <f>SUM(C469:C473)</f>
        <v>459</v>
      </c>
      <c r="D468" s="559">
        <f>SUM(D469:D473)</f>
        <v>494</v>
      </c>
      <c r="E468" s="560">
        <f t="shared" si="16"/>
        <v>1.29</v>
      </c>
      <c r="F468" s="837">
        <f t="shared" si="17"/>
        <v>1.076</v>
      </c>
    </row>
    <row r="469" ht="24" customHeight="1" spans="1:6">
      <c r="A469" s="845" t="s">
        <v>149</v>
      </c>
      <c r="B469" s="561">
        <v>198</v>
      </c>
      <c r="C469" s="561">
        <v>413</v>
      </c>
      <c r="D469" s="561">
        <v>444</v>
      </c>
      <c r="E469" s="562">
        <f t="shared" si="16"/>
        <v>2.242</v>
      </c>
      <c r="F469" s="838">
        <f t="shared" si="17"/>
        <v>1.075</v>
      </c>
    </row>
    <row r="470" ht="24" customHeight="1" spans="1:6">
      <c r="A470" s="845" t="s">
        <v>150</v>
      </c>
      <c r="B470" s="567">
        <v>15</v>
      </c>
      <c r="C470" s="567">
        <v>15</v>
      </c>
      <c r="D470" s="567">
        <v>16</v>
      </c>
      <c r="E470" s="562">
        <f t="shared" si="16"/>
        <v>1.067</v>
      </c>
      <c r="F470" s="838">
        <f t="shared" si="17"/>
        <v>1.067</v>
      </c>
    </row>
    <row r="471" ht="24" customHeight="1" spans="1:6">
      <c r="A471" s="845" t="s">
        <v>482</v>
      </c>
      <c r="B471" s="567"/>
      <c r="C471" s="567">
        <v>5</v>
      </c>
      <c r="D471" s="567">
        <v>5</v>
      </c>
      <c r="E471" s="562"/>
      <c r="F471" s="838">
        <f t="shared" si="17"/>
        <v>1</v>
      </c>
    </row>
    <row r="472" ht="24" customHeight="1" spans="1:6">
      <c r="A472" s="845" t="s">
        <v>483</v>
      </c>
      <c r="B472" s="567">
        <v>170</v>
      </c>
      <c r="C472" s="567">
        <v>17</v>
      </c>
      <c r="D472" s="567">
        <v>19</v>
      </c>
      <c r="E472" s="562">
        <f t="shared" si="16"/>
        <v>0.112</v>
      </c>
      <c r="F472" s="838">
        <f t="shared" si="17"/>
        <v>1.118</v>
      </c>
    </row>
    <row r="473" ht="24" customHeight="1" spans="1:6">
      <c r="A473" s="845" t="s">
        <v>484</v>
      </c>
      <c r="B473" s="567"/>
      <c r="C473" s="567">
        <v>9</v>
      </c>
      <c r="D473" s="567">
        <v>10</v>
      </c>
      <c r="E473" s="562"/>
      <c r="F473" s="838">
        <f t="shared" si="17"/>
        <v>1.111</v>
      </c>
    </row>
    <row r="474" ht="24" customHeight="1" spans="1:6">
      <c r="A474" s="844" t="s">
        <v>485</v>
      </c>
      <c r="B474" s="803">
        <f>SUM(B475:B476)</f>
        <v>444</v>
      </c>
      <c r="C474" s="803">
        <f>SUM(C475:C476)</f>
        <v>444</v>
      </c>
      <c r="D474" s="803">
        <f>SUM(D475:D476)</f>
        <v>444</v>
      </c>
      <c r="E474" s="560">
        <f t="shared" si="16"/>
        <v>1</v>
      </c>
      <c r="F474" s="837">
        <f t="shared" si="17"/>
        <v>1</v>
      </c>
    </row>
    <row r="475" ht="24" customHeight="1" spans="1:6">
      <c r="A475" s="845" t="s">
        <v>149</v>
      </c>
      <c r="B475" s="567"/>
      <c r="C475" s="567">
        <v>307</v>
      </c>
      <c r="D475" s="567">
        <v>307</v>
      </c>
      <c r="E475" s="562"/>
      <c r="F475" s="838">
        <f t="shared" si="17"/>
        <v>1</v>
      </c>
    </row>
    <row r="476" ht="24" customHeight="1" spans="1:6">
      <c r="A476" s="845" t="s">
        <v>486</v>
      </c>
      <c r="B476" s="561">
        <v>444</v>
      </c>
      <c r="C476" s="561">
        <v>137</v>
      </c>
      <c r="D476" s="561">
        <v>137</v>
      </c>
      <c r="E476" s="562">
        <f t="shared" si="16"/>
        <v>0.309</v>
      </c>
      <c r="F476" s="838">
        <f t="shared" si="17"/>
        <v>1</v>
      </c>
    </row>
    <row r="477" ht="24" customHeight="1" spans="1:6">
      <c r="A477" s="844" t="s">
        <v>487</v>
      </c>
      <c r="B477" s="803">
        <f>SUM(B478:B478)</f>
        <v>25</v>
      </c>
      <c r="C477" s="803">
        <f>SUM(C478:C478)</f>
        <v>35</v>
      </c>
      <c r="D477" s="803">
        <f>SUM(D478:D478)</f>
        <v>44</v>
      </c>
      <c r="E477" s="560">
        <f t="shared" si="16"/>
        <v>1.76</v>
      </c>
      <c r="F477" s="837">
        <f t="shared" si="17"/>
        <v>1.257</v>
      </c>
    </row>
    <row r="478" ht="24" customHeight="1" spans="1:6">
      <c r="A478" s="845" t="s">
        <v>488</v>
      </c>
      <c r="B478" s="567">
        <v>25</v>
      </c>
      <c r="C478" s="567">
        <v>35</v>
      </c>
      <c r="D478" s="567">
        <v>44</v>
      </c>
      <c r="E478" s="562">
        <f t="shared" si="16"/>
        <v>1.76</v>
      </c>
      <c r="F478" s="838">
        <f t="shared" si="17"/>
        <v>1.257</v>
      </c>
    </row>
    <row r="479" ht="24" customHeight="1" spans="1:6">
      <c r="A479" s="844" t="s">
        <v>489</v>
      </c>
      <c r="B479" s="803">
        <f>SUM(B480:B481)</f>
        <v>73</v>
      </c>
      <c r="C479" s="803">
        <f>SUM(C480:C481)</f>
        <v>79</v>
      </c>
      <c r="D479" s="803">
        <f>SUM(D480:D481)</f>
        <v>106</v>
      </c>
      <c r="E479" s="560">
        <f t="shared" si="16"/>
        <v>1.452</v>
      </c>
      <c r="F479" s="837">
        <f t="shared" si="17"/>
        <v>1.342</v>
      </c>
    </row>
    <row r="480" ht="24" customHeight="1" spans="1:6">
      <c r="A480" s="845" t="s">
        <v>490</v>
      </c>
      <c r="B480" s="561">
        <v>3</v>
      </c>
      <c r="C480" s="561">
        <v>9</v>
      </c>
      <c r="D480" s="561">
        <v>11</v>
      </c>
      <c r="E480" s="562">
        <f t="shared" si="16"/>
        <v>3.667</v>
      </c>
      <c r="F480" s="838">
        <f t="shared" si="17"/>
        <v>1.222</v>
      </c>
    </row>
    <row r="481" ht="24" customHeight="1" spans="1:6">
      <c r="A481" s="845" t="s">
        <v>491</v>
      </c>
      <c r="B481" s="567">
        <v>70</v>
      </c>
      <c r="C481" s="567">
        <v>70</v>
      </c>
      <c r="D481" s="567">
        <v>95</v>
      </c>
      <c r="E481" s="562">
        <f t="shared" si="16"/>
        <v>1.357</v>
      </c>
      <c r="F481" s="838">
        <f t="shared" si="17"/>
        <v>1.357</v>
      </c>
    </row>
    <row r="482" ht="24" customHeight="1" spans="1:6">
      <c r="A482" s="844" t="s">
        <v>492</v>
      </c>
      <c r="B482" s="559">
        <f>SUM(B483:B485)</f>
        <v>703</v>
      </c>
      <c r="C482" s="559">
        <f>SUM(C483:C485)</f>
        <v>3915</v>
      </c>
      <c r="D482" s="559">
        <f>SUM(D483:D485)</f>
        <v>3870</v>
      </c>
      <c r="E482" s="560">
        <f t="shared" si="16"/>
        <v>5.505</v>
      </c>
      <c r="F482" s="837">
        <f t="shared" si="17"/>
        <v>0.989</v>
      </c>
    </row>
    <row r="483" ht="24" customHeight="1" spans="1:6">
      <c r="A483" s="845" t="s">
        <v>493</v>
      </c>
      <c r="B483" s="561">
        <v>100</v>
      </c>
      <c r="C483" s="561">
        <v>3823</v>
      </c>
      <c r="D483" s="561">
        <v>3772</v>
      </c>
      <c r="E483" s="562">
        <f t="shared" si="16"/>
        <v>37.72</v>
      </c>
      <c r="F483" s="838">
        <f t="shared" si="17"/>
        <v>0.987</v>
      </c>
    </row>
    <row r="484" ht="24" customHeight="1" spans="1:6">
      <c r="A484" s="845" t="s">
        <v>494</v>
      </c>
      <c r="B484" s="561">
        <v>603</v>
      </c>
      <c r="C484" s="561">
        <v>33</v>
      </c>
      <c r="D484" s="561">
        <v>35</v>
      </c>
      <c r="E484" s="562">
        <f t="shared" si="16"/>
        <v>0.058</v>
      </c>
      <c r="F484" s="838">
        <f t="shared" si="17"/>
        <v>1.061</v>
      </c>
    </row>
    <row r="485" ht="24" customHeight="1" spans="1:6">
      <c r="A485" s="845" t="s">
        <v>495</v>
      </c>
      <c r="B485" s="561"/>
      <c r="C485" s="561">
        <v>59</v>
      </c>
      <c r="D485" s="561">
        <v>63</v>
      </c>
      <c r="E485" s="562"/>
      <c r="F485" s="838">
        <f t="shared" si="17"/>
        <v>1.068</v>
      </c>
    </row>
    <row r="486" ht="24" customHeight="1" spans="1:6">
      <c r="A486" s="844" t="s">
        <v>496</v>
      </c>
      <c r="B486" s="559">
        <f>SUM(B487:B488)</f>
        <v>0</v>
      </c>
      <c r="C486" s="559">
        <f>SUM(C487:C488)</f>
        <v>229</v>
      </c>
      <c r="D486" s="559">
        <f>SUM(D487:D488)</f>
        <v>230</v>
      </c>
      <c r="E486" s="562"/>
      <c r="F486" s="837">
        <f t="shared" si="17"/>
        <v>1.004</v>
      </c>
    </row>
    <row r="487" ht="24" customHeight="1" spans="1:6">
      <c r="A487" s="845" t="s">
        <v>497</v>
      </c>
      <c r="B487" s="561"/>
      <c r="C487" s="561">
        <v>197</v>
      </c>
      <c r="D487" s="561">
        <v>197</v>
      </c>
      <c r="E487" s="562"/>
      <c r="F487" s="838">
        <f t="shared" si="17"/>
        <v>1</v>
      </c>
    </row>
    <row r="488" ht="24" customHeight="1" spans="1:6">
      <c r="A488" s="845" t="s">
        <v>498</v>
      </c>
      <c r="B488" s="561"/>
      <c r="C488" s="561">
        <v>32</v>
      </c>
      <c r="D488" s="561">
        <v>33</v>
      </c>
      <c r="E488" s="562"/>
      <c r="F488" s="838">
        <f t="shared" si="17"/>
        <v>1.031</v>
      </c>
    </row>
    <row r="489" ht="24" customHeight="1" spans="1:6">
      <c r="A489" s="848" t="s">
        <v>499</v>
      </c>
      <c r="B489" s="559">
        <v>1000</v>
      </c>
      <c r="C489" s="559">
        <v>0</v>
      </c>
      <c r="D489" s="559"/>
      <c r="E489" s="562"/>
      <c r="F489" s="838"/>
    </row>
    <row r="490" ht="24" customHeight="1" spans="1:6">
      <c r="A490" s="848" t="s">
        <v>500</v>
      </c>
      <c r="B490" s="559">
        <f t="shared" ref="B490:B493" si="18">SUM(B491:B491)</f>
        <v>999</v>
      </c>
      <c r="C490" s="559"/>
      <c r="D490" s="559"/>
      <c r="E490" s="562"/>
      <c r="F490" s="838"/>
    </row>
    <row r="491" ht="24" customHeight="1" spans="1:6">
      <c r="A491" s="846" t="s">
        <v>501</v>
      </c>
      <c r="B491" s="561">
        <v>999</v>
      </c>
      <c r="C491" s="561"/>
      <c r="D491" s="559"/>
      <c r="E491" s="562"/>
      <c r="F491" s="838"/>
    </row>
    <row r="492" ht="24" customHeight="1" spans="1:6">
      <c r="A492" s="848" t="s">
        <v>502</v>
      </c>
      <c r="B492" s="559">
        <f t="shared" si="18"/>
        <v>0</v>
      </c>
      <c r="C492" s="559">
        <f t="shared" ref="C492:D495" si="19">SUM(C493)</f>
        <v>1198</v>
      </c>
      <c r="D492" s="559">
        <f t="shared" si="19"/>
        <v>1117</v>
      </c>
      <c r="E492" s="560"/>
      <c r="F492" s="838">
        <f t="shared" ref="F492:F511" si="20">SUM(D492)/C492</f>
        <v>0.932</v>
      </c>
    </row>
    <row r="493" ht="24" customHeight="1" spans="1:6">
      <c r="A493" s="846" t="s">
        <v>503</v>
      </c>
      <c r="B493" s="561">
        <f t="shared" si="18"/>
        <v>0</v>
      </c>
      <c r="C493" s="561">
        <f t="shared" si="19"/>
        <v>1198</v>
      </c>
      <c r="D493" s="561">
        <f t="shared" si="19"/>
        <v>1117</v>
      </c>
      <c r="E493" s="562"/>
      <c r="F493" s="838">
        <f t="shared" si="20"/>
        <v>0.932</v>
      </c>
    </row>
    <row r="494" ht="24" customHeight="1" spans="1:6">
      <c r="A494" s="846" t="s">
        <v>504</v>
      </c>
      <c r="B494" s="561"/>
      <c r="C494" s="561">
        <v>1198</v>
      </c>
      <c r="D494" s="561">
        <v>1117</v>
      </c>
      <c r="E494" s="562"/>
      <c r="F494" s="838">
        <f t="shared" si="20"/>
        <v>0.932</v>
      </c>
    </row>
    <row r="495" ht="24" customHeight="1" spans="1:6">
      <c r="A495" s="848" t="s">
        <v>505</v>
      </c>
      <c r="B495" s="561">
        <f>SUM(B496:B496)</f>
        <v>0</v>
      </c>
      <c r="C495" s="561"/>
      <c r="D495" s="559">
        <f t="shared" si="19"/>
        <v>3</v>
      </c>
      <c r="E495" s="562"/>
      <c r="F495" s="838"/>
    </row>
    <row r="496" ht="24" customHeight="1" spans="1:6">
      <c r="A496" s="848" t="s">
        <v>506</v>
      </c>
      <c r="B496" s="561"/>
      <c r="C496" s="561"/>
      <c r="D496" s="561">
        <v>3</v>
      </c>
      <c r="E496" s="562"/>
      <c r="F496" s="838"/>
    </row>
    <row r="497" ht="24" customHeight="1" spans="1:6">
      <c r="A497" s="849" t="s">
        <v>507</v>
      </c>
      <c r="B497" s="559">
        <f>SUM(B6+B99+B104+B131+B152+B162+B191+B272+B309+B333+B347+B413+B427+B433+B445+B457+B463+B467+B489+B490+B492)</f>
        <v>300973</v>
      </c>
      <c r="C497" s="559">
        <f>SUM(C6+C99+C104+C131+C152+C162+C191+C272+C309+C333+C347+C413+C427+C433+C445+C457+C463+C467+C489+C490+C492)</f>
        <v>330163</v>
      </c>
      <c r="D497" s="559">
        <f>SUM(D6,D442,D99,D104,D131,D152,D162,D191,D272,D309,D333,D347,D413,D427,D433,D445,D457,D463,D467,D492,D495)</f>
        <v>333031</v>
      </c>
      <c r="E497" s="560">
        <f>SUM(D497)/B497</f>
        <v>1.107</v>
      </c>
      <c r="F497" s="838">
        <f t="shared" si="20"/>
        <v>1.009</v>
      </c>
    </row>
    <row r="498" ht="24" customHeight="1" spans="1:6">
      <c r="A498" s="848" t="s">
        <v>508</v>
      </c>
      <c r="B498" s="561">
        <f>SUM(B499:B499)</f>
        <v>4400</v>
      </c>
      <c r="C498" s="561">
        <v>6344</v>
      </c>
      <c r="D498" s="561">
        <f>SUM(D499:D499)</f>
        <v>5425</v>
      </c>
      <c r="E498" s="562">
        <f>SUM(D498)/B498</f>
        <v>1.233</v>
      </c>
      <c r="F498" s="838">
        <f t="shared" si="20"/>
        <v>0.855</v>
      </c>
    </row>
    <row r="499" ht="24" customHeight="1" spans="1:6">
      <c r="A499" s="563" t="s">
        <v>509</v>
      </c>
      <c r="B499" s="841">
        <f>SUM(B500:B501)</f>
        <v>4400</v>
      </c>
      <c r="C499" s="841"/>
      <c r="D499" s="841">
        <f>SUM(D500:D501)</f>
        <v>5425</v>
      </c>
      <c r="E499" s="562">
        <f>SUM(D499)/B499</f>
        <v>1.233</v>
      </c>
      <c r="F499" s="838"/>
    </row>
    <row r="500" ht="24" customHeight="1" spans="1:6">
      <c r="A500" s="563" t="s">
        <v>510</v>
      </c>
      <c r="B500" s="561"/>
      <c r="C500" s="561"/>
      <c r="D500" s="559"/>
      <c r="E500" s="562"/>
      <c r="F500" s="838"/>
    </row>
    <row r="501" ht="24" customHeight="1" spans="1:6">
      <c r="A501" s="563" t="s">
        <v>511</v>
      </c>
      <c r="B501" s="561">
        <v>4400</v>
      </c>
      <c r="C501" s="561">
        <v>6344</v>
      </c>
      <c r="D501" s="561">
        <v>5425</v>
      </c>
      <c r="E501" s="562">
        <f>SUM(D501)/B501</f>
        <v>1.233</v>
      </c>
      <c r="F501" s="838">
        <f t="shared" si="20"/>
        <v>0.855</v>
      </c>
    </row>
    <row r="502" ht="24" customHeight="1" spans="1:6">
      <c r="A502" s="558" t="s">
        <v>512</v>
      </c>
      <c r="B502" s="561"/>
      <c r="C502" s="561"/>
      <c r="D502" s="559"/>
      <c r="E502" s="562"/>
      <c r="F502" s="838"/>
    </row>
    <row r="503" ht="24" customHeight="1" spans="1:6">
      <c r="A503" s="558" t="s">
        <v>513</v>
      </c>
      <c r="B503" s="561"/>
      <c r="C503" s="559">
        <v>292</v>
      </c>
      <c r="D503" s="559">
        <v>1511</v>
      </c>
      <c r="E503" s="562"/>
      <c r="F503" s="838">
        <f t="shared" si="20"/>
        <v>5.175</v>
      </c>
    </row>
    <row r="504" ht="24" customHeight="1" spans="1:6">
      <c r="A504" s="558" t="s">
        <v>514</v>
      </c>
      <c r="B504" s="561"/>
      <c r="C504" s="561"/>
      <c r="D504" s="559"/>
      <c r="E504" s="562"/>
      <c r="F504" s="838"/>
    </row>
    <row r="505" ht="24" customHeight="1" spans="1:6">
      <c r="A505" s="558" t="s">
        <v>515</v>
      </c>
      <c r="B505" s="561"/>
      <c r="C505" s="559">
        <v>5110</v>
      </c>
      <c r="D505" s="559">
        <f>D506</f>
        <v>5110</v>
      </c>
      <c r="E505" s="562"/>
      <c r="F505" s="838">
        <f t="shared" si="20"/>
        <v>1</v>
      </c>
    </row>
    <row r="506" ht="24" customHeight="1" spans="1:6">
      <c r="A506" s="846" t="s">
        <v>516</v>
      </c>
      <c r="B506" s="561"/>
      <c r="C506" s="561">
        <f>C507+C508</f>
        <v>5110</v>
      </c>
      <c r="D506" s="561">
        <f>D507+D508</f>
        <v>5110</v>
      </c>
      <c r="E506" s="562"/>
      <c r="F506" s="838">
        <f t="shared" si="20"/>
        <v>1</v>
      </c>
    </row>
    <row r="507" ht="24" customHeight="1" spans="1:6">
      <c r="A507" s="846" t="s">
        <v>517</v>
      </c>
      <c r="B507" s="561"/>
      <c r="C507" s="561">
        <v>5110</v>
      </c>
      <c r="D507" s="561">
        <v>5110</v>
      </c>
      <c r="E507" s="562"/>
      <c r="F507" s="838">
        <f t="shared" si="20"/>
        <v>1</v>
      </c>
    </row>
    <row r="508" ht="24" customHeight="1" spans="1:6">
      <c r="A508" s="846" t="s">
        <v>518</v>
      </c>
      <c r="B508" s="561"/>
      <c r="C508" s="561"/>
      <c r="D508" s="559"/>
      <c r="E508" s="562"/>
      <c r="F508" s="838"/>
    </row>
    <row r="509" ht="24" customHeight="1" spans="1:6">
      <c r="A509" s="558" t="s">
        <v>519</v>
      </c>
      <c r="B509" s="561"/>
      <c r="C509" s="559">
        <v>2200</v>
      </c>
      <c r="D509" s="559">
        <f>D510</f>
        <v>4004</v>
      </c>
      <c r="E509" s="562"/>
      <c r="F509" s="838">
        <f t="shared" si="20"/>
        <v>1.82</v>
      </c>
    </row>
    <row r="510" ht="24" customHeight="1" spans="1:6">
      <c r="A510" s="563" t="s">
        <v>520</v>
      </c>
      <c r="B510" s="561"/>
      <c r="C510" s="561">
        <v>2200</v>
      </c>
      <c r="D510" s="561">
        <v>4004</v>
      </c>
      <c r="E510" s="562"/>
      <c r="F510" s="838">
        <f t="shared" si="20"/>
        <v>1.82</v>
      </c>
    </row>
    <row r="511" ht="24" customHeight="1" spans="1:6">
      <c r="A511" s="849" t="s">
        <v>521</v>
      </c>
      <c r="B511" s="559">
        <f>SUM(B497,B498,B502,B503,B504,B505,B509)</f>
        <v>305373</v>
      </c>
      <c r="C511" s="559">
        <f>SUM(C497,C498,C502,C503,C504,C505,C509)</f>
        <v>344109</v>
      </c>
      <c r="D511" s="559">
        <f>SUM(D497,D498,D502,D503,D504,D505,D509)</f>
        <v>349081</v>
      </c>
      <c r="E511" s="560">
        <f>SUM(D511)/B511</f>
        <v>1.143</v>
      </c>
      <c r="F511" s="560">
        <f t="shared" si="20"/>
        <v>1.014</v>
      </c>
    </row>
  </sheetData>
  <autoFilter ref="A5:F511">
    <extLst/>
  </autoFilter>
  <mergeCells count="7">
    <mergeCell ref="A2:F2"/>
    <mergeCell ref="A4:A5"/>
    <mergeCell ref="B4:B5"/>
    <mergeCell ref="C4:C5"/>
    <mergeCell ref="D4:D5"/>
    <mergeCell ref="E4:E5"/>
    <mergeCell ref="F4:F5"/>
  </mergeCells>
  <dataValidations count="2">
    <dataValidation type="textLength" operator="lessThanOrEqual" allowBlank="1" showInputMessage="1" showErrorMessage="1" errorTitle="提示" error="此处最多只能输入 [20] 个字符。" sqref="B4:F4">
      <formula1>20</formula1>
    </dataValidation>
    <dataValidation type="custom" allowBlank="1" showInputMessage="1" showErrorMessage="1" errorTitle="提示" error="对不起，此处只能输入数字。" sqref="B90:C90 B425:C425 B511:F511 B6:B10 C8:C10 D8:D12 E6:E90 B11:C12 D425:E426 C6:D7 B91:E424 B13:D89 B427:E510">
      <formula1>OR(B6="",ISNUMBER(B6))</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&amp;P+3 页，共 &amp;N+36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28"/>
  <sheetViews>
    <sheetView showGridLines="0" showZeros="0" workbookViewId="0">
      <pane xSplit="1" ySplit="6" topLeftCell="B7" activePane="bottomRight" state="frozen"/>
      <selection/>
      <selection pane="topRight"/>
      <selection pane="bottomLeft"/>
      <selection pane="bottomRight" activeCell="A2" sqref="A2:D2"/>
    </sheetView>
  </sheetViews>
  <sheetFormatPr defaultColWidth="9" defaultRowHeight="14.25" outlineLevelCol="3"/>
  <cols>
    <col min="1" max="1" width="35.75" style="574" customWidth="1"/>
    <col min="2" max="4" width="19.625" style="574" customWidth="1"/>
    <col min="5" max="16384" width="9" style="574"/>
  </cols>
  <sheetData>
    <row r="1" ht="19.15" customHeight="1" spans="1:1">
      <c r="A1" s="575" t="s">
        <v>1229</v>
      </c>
    </row>
    <row r="2" ht="31.15" customHeight="1" spans="1:4">
      <c r="A2" s="576" t="s">
        <v>1230</v>
      </c>
      <c r="B2" s="577"/>
      <c r="C2" s="577"/>
      <c r="D2" s="577"/>
    </row>
    <row r="3" ht="24" customHeight="1" spans="1:4">
      <c r="A3" s="578" t="str">
        <f>""</f>
        <v/>
      </c>
      <c r="B3" s="579"/>
      <c r="C3" s="580" t="s">
        <v>2</v>
      </c>
      <c r="D3" s="580"/>
    </row>
    <row r="4" ht="18.95" hidden="1" customHeight="1" spans="1:4">
      <c r="A4" s="581"/>
      <c r="B4" s="582"/>
      <c r="C4" s="582"/>
      <c r="D4" s="583" t="s">
        <v>1228</v>
      </c>
    </row>
    <row r="5" ht="23.45" customHeight="1" spans="1:4">
      <c r="A5" s="584" t="s">
        <v>3</v>
      </c>
      <c r="B5" s="585" t="s">
        <v>6</v>
      </c>
      <c r="C5" s="585" t="s">
        <v>758</v>
      </c>
      <c r="D5" s="585" t="s">
        <v>759</v>
      </c>
    </row>
    <row r="6" ht="37.15" customHeight="1" spans="1:4">
      <c r="A6" s="586"/>
      <c r="B6" s="585"/>
      <c r="C6" s="585"/>
      <c r="D6" s="585"/>
    </row>
    <row r="7" ht="30" customHeight="1" spans="1:4">
      <c r="A7" s="587" t="s">
        <v>524</v>
      </c>
      <c r="B7" s="588"/>
      <c r="C7" s="589"/>
      <c r="D7" s="313" t="str">
        <f>IF(AND(B7&lt;&gt;0,C7&lt;&gt;0),C7/B7,"")</f>
        <v/>
      </c>
    </row>
    <row r="8" ht="30" customHeight="1" spans="1:4">
      <c r="A8" s="587" t="s">
        <v>525</v>
      </c>
      <c r="B8" s="588"/>
      <c r="C8" s="589"/>
      <c r="D8" s="313" t="str">
        <f>IF(AND(B8&lt;&gt;0,C8&lt;&gt;0),C8/B8,"")</f>
        <v/>
      </c>
    </row>
    <row r="9" ht="30" customHeight="1" spans="1:4">
      <c r="A9" s="587" t="s">
        <v>527</v>
      </c>
      <c r="B9" s="588"/>
      <c r="C9" s="589"/>
      <c r="D9" s="313" t="str">
        <f>IF(AND(B9&lt;&gt;0,C9&lt;&gt;0),C9/B9,"")</f>
        <v/>
      </c>
    </row>
    <row r="10" ht="30" customHeight="1" spans="1:4">
      <c r="A10" s="587" t="s">
        <v>528</v>
      </c>
      <c r="B10" s="588">
        <f>SUM(B11:B13)</f>
        <v>8144</v>
      </c>
      <c r="C10" s="588">
        <f>SUM(C11:C13)</f>
        <v>52248</v>
      </c>
      <c r="D10" s="313">
        <f>IF(AND(B10&lt;&gt;0,C10&lt;&gt;0),C10/B10,"")</f>
        <v>6.416</v>
      </c>
    </row>
    <row r="11" ht="24" customHeight="1" spans="1:4">
      <c r="A11" s="590" t="s">
        <v>529</v>
      </c>
      <c r="B11" s="588">
        <v>6897</v>
      </c>
      <c r="C11" s="589">
        <v>52248</v>
      </c>
      <c r="D11" s="313">
        <f>IF(AND(B11&lt;&gt;0,C11&lt;&gt;0),C11/B11,"")</f>
        <v>7.575</v>
      </c>
    </row>
    <row r="12" ht="24" customHeight="1" spans="1:4">
      <c r="A12" s="591" t="s">
        <v>534</v>
      </c>
      <c r="B12" s="588">
        <v>1247</v>
      </c>
      <c r="C12" s="589"/>
      <c r="D12" s="313" t="str">
        <f t="shared" ref="D12:D28" si="0">IF(AND(B12&lt;&gt;0,C12&lt;&gt;0),C12/B12,"")</f>
        <v/>
      </c>
    </row>
    <row r="13" ht="24" customHeight="1" spans="1:4">
      <c r="A13" s="590" t="s">
        <v>535</v>
      </c>
      <c r="B13" s="588"/>
      <c r="C13" s="589"/>
      <c r="D13" s="313" t="str">
        <f t="shared" si="0"/>
        <v/>
      </c>
    </row>
    <row r="14" ht="30" customHeight="1" spans="1:4">
      <c r="A14" s="587" t="s">
        <v>536</v>
      </c>
      <c r="B14" s="588"/>
      <c r="C14" s="589"/>
      <c r="D14" s="313" t="str">
        <f t="shared" si="0"/>
        <v/>
      </c>
    </row>
    <row r="15" ht="30" customHeight="1" spans="1:4">
      <c r="A15" s="587" t="s">
        <v>537</v>
      </c>
      <c r="B15" s="588"/>
      <c r="C15" s="588"/>
      <c r="D15" s="313" t="str">
        <f t="shared" si="0"/>
        <v/>
      </c>
    </row>
    <row r="16" ht="30" customHeight="1" spans="1:4">
      <c r="A16" s="587" t="s">
        <v>538</v>
      </c>
      <c r="B16" s="588"/>
      <c r="C16" s="589"/>
      <c r="D16" s="313" t="str">
        <f t="shared" si="0"/>
        <v/>
      </c>
    </row>
    <row r="17" ht="30" customHeight="1" spans="1:4">
      <c r="A17" s="587" t="s">
        <v>539</v>
      </c>
      <c r="B17" s="588"/>
      <c r="C17" s="589"/>
      <c r="D17" s="313" t="str">
        <f t="shared" si="0"/>
        <v/>
      </c>
    </row>
    <row r="18" ht="30" customHeight="1" spans="1:4">
      <c r="A18" s="587" t="s">
        <v>540</v>
      </c>
      <c r="B18" s="588"/>
      <c r="C18" s="588"/>
      <c r="D18" s="313" t="str">
        <f t="shared" si="0"/>
        <v/>
      </c>
    </row>
    <row r="19" ht="30" customHeight="1" spans="1:4">
      <c r="A19" s="587" t="s">
        <v>541</v>
      </c>
      <c r="B19" s="588">
        <v>291</v>
      </c>
      <c r="C19" s="588">
        <v>240</v>
      </c>
      <c r="D19" s="313">
        <f t="shared" si="0"/>
        <v>0.825</v>
      </c>
    </row>
    <row r="20" ht="30" customHeight="1" spans="1:4">
      <c r="A20" s="592" t="s">
        <v>32</v>
      </c>
      <c r="B20" s="593">
        <f>SUM(B7:B10,B14:B19)</f>
        <v>8435</v>
      </c>
      <c r="C20" s="593">
        <f>SUM(C7:C10,C14:C19)</f>
        <v>52488</v>
      </c>
      <c r="D20" s="313">
        <f t="shared" si="0"/>
        <v>6.223</v>
      </c>
    </row>
    <row r="21" ht="30" customHeight="1" spans="1:4">
      <c r="A21" s="594" t="s">
        <v>33</v>
      </c>
      <c r="B21" s="593">
        <f>SUM(B22,B25,B26,B27)</f>
        <v>1938</v>
      </c>
      <c r="C21" s="593">
        <f>C22</f>
        <v>1490</v>
      </c>
      <c r="D21" s="313">
        <f t="shared" si="0"/>
        <v>0.769</v>
      </c>
    </row>
    <row r="22" ht="24" customHeight="1" spans="1:4">
      <c r="A22" s="591" t="s">
        <v>542</v>
      </c>
      <c r="B22" s="588">
        <f>B23+B24</f>
        <v>1773</v>
      </c>
      <c r="C22" s="588">
        <f>SUM(C23:C24)</f>
        <v>1490</v>
      </c>
      <c r="D22" s="313">
        <f t="shared" si="0"/>
        <v>0.84</v>
      </c>
    </row>
    <row r="23" ht="24" customHeight="1" spans="1:4">
      <c r="A23" s="591" t="s">
        <v>543</v>
      </c>
      <c r="B23" s="588">
        <v>1773</v>
      </c>
      <c r="C23" s="589">
        <v>1490</v>
      </c>
      <c r="D23" s="313">
        <f t="shared" si="0"/>
        <v>0.84</v>
      </c>
    </row>
    <row r="24" ht="24" customHeight="1" spans="1:4">
      <c r="A24" s="591" t="s">
        <v>544</v>
      </c>
      <c r="B24" s="588"/>
      <c r="C24" s="589"/>
      <c r="D24" s="313" t="str">
        <f t="shared" si="0"/>
        <v/>
      </c>
    </row>
    <row r="25" ht="30" customHeight="1" spans="1:4">
      <c r="A25" s="594" t="s">
        <v>545</v>
      </c>
      <c r="B25" s="588">
        <v>45</v>
      </c>
      <c r="C25" s="588">
        <v>711</v>
      </c>
      <c r="D25" s="313">
        <f t="shared" si="0"/>
        <v>15.8</v>
      </c>
    </row>
    <row r="26" ht="30" customHeight="1" spans="1:4">
      <c r="A26" s="594" t="s">
        <v>546</v>
      </c>
      <c r="B26" s="588"/>
      <c r="C26" s="589"/>
      <c r="D26" s="313" t="str">
        <f t="shared" si="0"/>
        <v/>
      </c>
    </row>
    <row r="27" ht="30" customHeight="1" spans="1:4">
      <c r="A27" s="595" t="s">
        <v>547</v>
      </c>
      <c r="B27" s="596">
        <v>120</v>
      </c>
      <c r="C27" s="596">
        <v>15000</v>
      </c>
      <c r="D27" s="313">
        <f t="shared" si="0"/>
        <v>125</v>
      </c>
    </row>
    <row r="28" ht="30" customHeight="1" spans="1:4">
      <c r="A28" s="592" t="s">
        <v>94</v>
      </c>
      <c r="B28" s="597">
        <f>SUM(B20:B21)</f>
        <v>10373</v>
      </c>
      <c r="C28" s="597">
        <f>SUM(C20,C21,C25,C27)</f>
        <v>69689</v>
      </c>
      <c r="D28" s="313">
        <f t="shared" si="0"/>
        <v>6.718</v>
      </c>
    </row>
  </sheetData>
  <mergeCells count="6">
    <mergeCell ref="A2:D2"/>
    <mergeCell ref="C3:D3"/>
    <mergeCell ref="A5:A6"/>
    <mergeCell ref="B5:B6"/>
    <mergeCell ref="C5:C6"/>
    <mergeCell ref="D5:D6"/>
  </mergeCells>
  <dataValidations count="2">
    <dataValidation type="textLength" operator="lessThanOrEqual" allowBlank="1" showInputMessage="1" showErrorMessage="1" errorTitle="提示" error="此处最多只能输入 [20] 个字符。" sqref="D5 B4:C5">
      <formula1>20</formula1>
    </dataValidation>
    <dataValidation type="custom" allowBlank="1" showInputMessage="1" showErrorMessage="1" errorTitle="提示" error="对不起，此处只能输入数字。" sqref="B7:C11 B12:C28">
      <formula1>OR(B7="",ISNUMBER(B7))</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&amp;P+40 页，共 &amp;N+50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93"/>
  <sheetViews>
    <sheetView showZeros="0" workbookViewId="0">
      <pane xSplit="1" ySplit="5" topLeftCell="B6" activePane="bottomRight" state="frozen"/>
      <selection/>
      <selection pane="topRight"/>
      <selection pane="bottomLeft"/>
      <selection pane="bottomRight" activeCell="J17" sqref="J17"/>
    </sheetView>
  </sheetViews>
  <sheetFormatPr defaultColWidth="9" defaultRowHeight="14.25" outlineLevelCol="3"/>
  <cols>
    <col min="1" max="1" width="39.625" style="547" customWidth="1"/>
    <col min="2" max="4" width="18.625" style="510" customWidth="1"/>
    <col min="5" max="16384" width="9" style="510"/>
  </cols>
  <sheetData>
    <row r="1" ht="17.1" customHeight="1" spans="1:4">
      <c r="A1" s="548" t="s">
        <v>1231</v>
      </c>
      <c r="B1" s="549"/>
      <c r="C1" s="549"/>
      <c r="D1" s="549"/>
    </row>
    <row r="2" ht="27" customHeight="1" spans="1:4">
      <c r="A2" s="550" t="s">
        <v>1232</v>
      </c>
      <c r="B2" s="551"/>
      <c r="C2" s="551"/>
      <c r="D2" s="551"/>
    </row>
    <row r="3" ht="19.9" customHeight="1" spans="1:4">
      <c r="A3" s="552">
        <v>0</v>
      </c>
      <c r="B3" s="553"/>
      <c r="C3" s="554" t="s">
        <v>2</v>
      </c>
      <c r="D3" s="554"/>
    </row>
    <row r="4" ht="28.9" customHeight="1" spans="1:4">
      <c r="A4" s="555" t="s">
        <v>3</v>
      </c>
      <c r="B4" s="556" t="s">
        <v>6</v>
      </c>
      <c r="C4" s="556" t="s">
        <v>758</v>
      </c>
      <c r="D4" s="556" t="s">
        <v>759</v>
      </c>
    </row>
    <row r="5" ht="28.9" customHeight="1" spans="1:4">
      <c r="A5" s="557"/>
      <c r="B5" s="556"/>
      <c r="C5" s="556"/>
      <c r="D5" s="556"/>
    </row>
    <row r="6" ht="30" customHeight="1" spans="1:4">
      <c r="A6" s="558" t="s">
        <v>1233</v>
      </c>
      <c r="B6" s="559">
        <f>SUM(B7,B11)</f>
        <v>50</v>
      </c>
      <c r="C6" s="559">
        <f>SUM(C7,C11)</f>
        <v>40</v>
      </c>
      <c r="D6" s="560">
        <f t="shared" ref="D6:D69" si="0">IF(AND(B6&lt;&gt;0,C6&lt;&gt;0),C6/B6,"")</f>
        <v>0.8</v>
      </c>
    </row>
    <row r="7" ht="30" customHeight="1" spans="1:4">
      <c r="A7" s="558" t="s">
        <v>551</v>
      </c>
      <c r="B7" s="561">
        <f>SUM(B8:B10)</f>
        <v>20</v>
      </c>
      <c r="C7" s="561">
        <f>SUM(C8:C10)</f>
        <v>10</v>
      </c>
      <c r="D7" s="562">
        <f t="shared" si="0"/>
        <v>0.5</v>
      </c>
    </row>
    <row r="8" ht="24.95" customHeight="1" spans="1:4">
      <c r="A8" s="563" t="s">
        <v>552</v>
      </c>
      <c r="B8" s="561">
        <v>1</v>
      </c>
      <c r="C8" s="561"/>
      <c r="D8" s="562" t="str">
        <f t="shared" si="0"/>
        <v/>
      </c>
    </row>
    <row r="9" ht="24.95" customHeight="1" spans="1:4">
      <c r="A9" s="563" t="s">
        <v>553</v>
      </c>
      <c r="B9" s="561">
        <v>10</v>
      </c>
      <c r="C9" s="564">
        <v>10</v>
      </c>
      <c r="D9" s="562">
        <f t="shared" si="0"/>
        <v>1</v>
      </c>
    </row>
    <row r="10" ht="24.95" customHeight="1" spans="1:4">
      <c r="A10" s="563" t="s">
        <v>554</v>
      </c>
      <c r="B10" s="561">
        <v>9</v>
      </c>
      <c r="C10" s="564"/>
      <c r="D10" s="562" t="str">
        <f t="shared" si="0"/>
        <v/>
      </c>
    </row>
    <row r="11" ht="30" customHeight="1" spans="1:4">
      <c r="A11" s="558" t="s">
        <v>555</v>
      </c>
      <c r="B11" s="561">
        <f>SUM(B12)</f>
        <v>30</v>
      </c>
      <c r="C11" s="561">
        <f>SUM(C12)</f>
        <v>30</v>
      </c>
      <c r="D11" s="562">
        <f t="shared" si="0"/>
        <v>1</v>
      </c>
    </row>
    <row r="12" ht="24.95" customHeight="1" spans="1:4">
      <c r="A12" s="563" t="s">
        <v>556</v>
      </c>
      <c r="B12" s="561">
        <v>30</v>
      </c>
      <c r="C12" s="564">
        <v>30</v>
      </c>
      <c r="D12" s="562">
        <f t="shared" si="0"/>
        <v>1</v>
      </c>
    </row>
    <row r="13" ht="30" customHeight="1" spans="1:4">
      <c r="A13" s="565" t="s">
        <v>558</v>
      </c>
      <c r="B13" s="559">
        <f>SUM(B14+C18)</f>
        <v>66</v>
      </c>
      <c r="C13" s="559">
        <v>40</v>
      </c>
      <c r="D13" s="560">
        <f t="shared" si="0"/>
        <v>0.606</v>
      </c>
    </row>
    <row r="14" ht="30" customHeight="1" spans="1:4">
      <c r="A14" s="565" t="s">
        <v>559</v>
      </c>
      <c r="B14" s="561">
        <f>SUM(B15:B17)</f>
        <v>66</v>
      </c>
      <c r="C14" s="561">
        <f>SUM(C15:C17)</f>
        <v>40</v>
      </c>
      <c r="D14" s="562">
        <f t="shared" si="0"/>
        <v>0.606</v>
      </c>
    </row>
    <row r="15" ht="24.95" customHeight="1" spans="1:4">
      <c r="A15" s="566" t="s">
        <v>560</v>
      </c>
      <c r="B15" s="561">
        <v>66</v>
      </c>
      <c r="C15" s="567">
        <v>40</v>
      </c>
      <c r="D15" s="562">
        <f t="shared" si="0"/>
        <v>0.606</v>
      </c>
    </row>
    <row r="16" ht="24.95" customHeight="1" spans="1:4">
      <c r="A16" s="566" t="s">
        <v>561</v>
      </c>
      <c r="B16" s="561"/>
      <c r="C16" s="567"/>
      <c r="D16" s="562" t="str">
        <f t="shared" si="0"/>
        <v/>
      </c>
    </row>
    <row r="17" ht="24.95" customHeight="1" spans="1:4">
      <c r="A17" s="566" t="s">
        <v>562</v>
      </c>
      <c r="B17" s="561"/>
      <c r="C17" s="567"/>
      <c r="D17" s="562" t="str">
        <f t="shared" si="0"/>
        <v/>
      </c>
    </row>
    <row r="18" ht="30" customHeight="1" spans="1:4">
      <c r="A18" s="565" t="s">
        <v>563</v>
      </c>
      <c r="B18" s="561">
        <f>SUM(B19:B21)</f>
        <v>0</v>
      </c>
      <c r="C18" s="561">
        <f>SUM(C19:C21)</f>
        <v>0</v>
      </c>
      <c r="D18" s="562" t="str">
        <f t="shared" si="0"/>
        <v/>
      </c>
    </row>
    <row r="19" ht="24.95" customHeight="1" spans="1:4">
      <c r="A19" s="566" t="s">
        <v>560</v>
      </c>
      <c r="B19" s="561"/>
      <c r="C19" s="567"/>
      <c r="D19" s="562" t="str">
        <f t="shared" si="0"/>
        <v/>
      </c>
    </row>
    <row r="20" ht="24.95" customHeight="1" spans="1:4">
      <c r="A20" s="566" t="s">
        <v>561</v>
      </c>
      <c r="B20" s="561"/>
      <c r="C20" s="567"/>
      <c r="D20" s="562" t="str">
        <f t="shared" si="0"/>
        <v/>
      </c>
    </row>
    <row r="21" ht="24.95" customHeight="1" spans="1:4">
      <c r="A21" s="566" t="s">
        <v>564</v>
      </c>
      <c r="B21" s="561"/>
      <c r="C21" s="567"/>
      <c r="D21" s="562" t="str">
        <f t="shared" si="0"/>
        <v/>
      </c>
    </row>
    <row r="22" ht="30" customHeight="1" spans="1:4">
      <c r="A22" s="565" t="s">
        <v>565</v>
      </c>
      <c r="B22" s="561"/>
      <c r="C22" s="561"/>
      <c r="D22" s="562" t="str">
        <f t="shared" si="0"/>
        <v/>
      </c>
    </row>
    <row r="23" ht="30" customHeight="1" spans="1:4">
      <c r="A23" s="565" t="s">
        <v>566</v>
      </c>
      <c r="B23" s="559">
        <f>SUM(B31+B24+B54)</f>
        <v>4225</v>
      </c>
      <c r="C23" s="559">
        <f>SUM(C31+C24+C54)</f>
        <v>53199</v>
      </c>
      <c r="D23" s="560">
        <f t="shared" si="0"/>
        <v>12.591</v>
      </c>
    </row>
    <row r="24" ht="24.95" customHeight="1" spans="1:4">
      <c r="A24" s="566" t="s">
        <v>1234</v>
      </c>
      <c r="B24" s="561">
        <f>SUM(B25:B30)</f>
        <v>0</v>
      </c>
      <c r="C24" s="561"/>
      <c r="D24" s="562" t="str">
        <f t="shared" si="0"/>
        <v/>
      </c>
    </row>
    <row r="25" ht="24.95" customHeight="1" spans="1:4">
      <c r="A25" s="566" t="s">
        <v>1235</v>
      </c>
      <c r="B25" s="561"/>
      <c r="C25" s="567"/>
      <c r="D25" s="562" t="str">
        <f t="shared" si="0"/>
        <v/>
      </c>
    </row>
    <row r="26" ht="24.95" customHeight="1" spans="1:4">
      <c r="A26" s="566" t="s">
        <v>1236</v>
      </c>
      <c r="B26" s="561"/>
      <c r="C26" s="567"/>
      <c r="D26" s="562" t="str">
        <f t="shared" si="0"/>
        <v/>
      </c>
    </row>
    <row r="27" ht="24.95" customHeight="1" spans="1:4">
      <c r="A27" s="566" t="s">
        <v>576</v>
      </c>
      <c r="B27" s="561"/>
      <c r="C27" s="567"/>
      <c r="D27" s="562" t="str">
        <f t="shared" si="0"/>
        <v/>
      </c>
    </row>
    <row r="28" ht="24.95" customHeight="1" spans="1:4">
      <c r="A28" s="566" t="s">
        <v>1237</v>
      </c>
      <c r="B28" s="561"/>
      <c r="C28" s="567"/>
      <c r="D28" s="562" t="str">
        <f t="shared" si="0"/>
        <v/>
      </c>
    </row>
    <row r="29" ht="24.95" customHeight="1" spans="1:4">
      <c r="A29" s="566" t="s">
        <v>577</v>
      </c>
      <c r="B29" s="561"/>
      <c r="C29" s="567"/>
      <c r="D29" s="562" t="str">
        <f t="shared" si="0"/>
        <v/>
      </c>
    </row>
    <row r="30" ht="30" customHeight="1" spans="1:4">
      <c r="A30" s="566" t="s">
        <v>578</v>
      </c>
      <c r="B30" s="561"/>
      <c r="C30" s="567"/>
      <c r="D30" s="562" t="str">
        <f t="shared" si="0"/>
        <v/>
      </c>
    </row>
    <row r="31" ht="30" customHeight="1" spans="1:4">
      <c r="A31" s="565" t="s">
        <v>567</v>
      </c>
      <c r="B31" s="561">
        <f>SUM(B32:B42)</f>
        <v>3943</v>
      </c>
      <c r="C31" s="561">
        <f>SUM(C32:C42)</f>
        <v>52959</v>
      </c>
      <c r="D31" s="562">
        <f t="shared" si="0"/>
        <v>13.431</v>
      </c>
    </row>
    <row r="32" ht="24.95" customHeight="1" spans="1:4">
      <c r="A32" s="566" t="s">
        <v>568</v>
      </c>
      <c r="B32" s="561">
        <v>656</v>
      </c>
      <c r="C32" s="567">
        <v>6763</v>
      </c>
      <c r="D32" s="562">
        <f t="shared" si="0"/>
        <v>10.309</v>
      </c>
    </row>
    <row r="33" ht="24.95" customHeight="1" spans="1:4">
      <c r="A33" s="566" t="s">
        <v>569</v>
      </c>
      <c r="B33" s="561"/>
      <c r="C33" s="567"/>
      <c r="D33" s="562" t="str">
        <f t="shared" si="0"/>
        <v/>
      </c>
    </row>
    <row r="34" ht="24.95" customHeight="1" spans="1:4">
      <c r="A34" s="566" t="s">
        <v>570</v>
      </c>
      <c r="B34" s="561">
        <v>419</v>
      </c>
      <c r="C34" s="567">
        <v>9937</v>
      </c>
      <c r="D34" s="562">
        <f t="shared" si="0"/>
        <v>23.716</v>
      </c>
    </row>
    <row r="35" ht="24.95" customHeight="1" spans="1:4">
      <c r="A35" s="566" t="s">
        <v>571</v>
      </c>
      <c r="B35" s="561">
        <v>355</v>
      </c>
      <c r="C35" s="567">
        <v>1612</v>
      </c>
      <c r="D35" s="562">
        <f t="shared" si="0"/>
        <v>4.541</v>
      </c>
    </row>
    <row r="36" ht="24.95" customHeight="1" spans="1:4">
      <c r="A36" s="566" t="s">
        <v>572</v>
      </c>
      <c r="B36" s="561"/>
      <c r="C36" s="567"/>
      <c r="D36" s="562" t="str">
        <f t="shared" si="0"/>
        <v/>
      </c>
    </row>
    <row r="37" ht="24.95" customHeight="1" spans="1:4">
      <c r="A37" s="566" t="s">
        <v>573</v>
      </c>
      <c r="B37" s="561">
        <v>37</v>
      </c>
      <c r="C37" s="567">
        <v>180</v>
      </c>
      <c r="D37" s="562">
        <f t="shared" si="0"/>
        <v>4.865</v>
      </c>
    </row>
    <row r="38" ht="24.95" customHeight="1" spans="1:4">
      <c r="A38" s="563" t="s">
        <v>574</v>
      </c>
      <c r="B38" s="561"/>
      <c r="C38" s="567"/>
      <c r="D38" s="562" t="str">
        <f t="shared" si="0"/>
        <v/>
      </c>
    </row>
    <row r="39" ht="24.95" customHeight="1" spans="1:4">
      <c r="A39" s="563" t="s">
        <v>575</v>
      </c>
      <c r="B39" s="561"/>
      <c r="C39" s="567"/>
      <c r="D39" s="562" t="str">
        <f t="shared" si="0"/>
        <v/>
      </c>
    </row>
    <row r="40" ht="24.95" customHeight="1" spans="1:4">
      <c r="A40" s="566" t="s">
        <v>576</v>
      </c>
      <c r="B40" s="561"/>
      <c r="C40" s="567"/>
      <c r="D40" s="562" t="str">
        <f t="shared" si="0"/>
        <v/>
      </c>
    </row>
    <row r="41" ht="24.95" customHeight="1" spans="1:4">
      <c r="A41" s="566" t="s">
        <v>577</v>
      </c>
      <c r="B41" s="561"/>
      <c r="C41" s="567"/>
      <c r="D41" s="562" t="str">
        <f t="shared" si="0"/>
        <v/>
      </c>
    </row>
    <row r="42" ht="30" customHeight="1" spans="1:4">
      <c r="A42" s="566" t="s">
        <v>578</v>
      </c>
      <c r="B42" s="561">
        <v>2476</v>
      </c>
      <c r="C42" s="567">
        <v>34467</v>
      </c>
      <c r="D42" s="562">
        <f t="shared" si="0"/>
        <v>13.92</v>
      </c>
    </row>
    <row r="43" ht="30" customHeight="1" spans="1:4">
      <c r="A43" s="566" t="s">
        <v>579</v>
      </c>
      <c r="B43" s="561"/>
      <c r="C43" s="561"/>
      <c r="D43" s="562" t="str">
        <f t="shared" si="0"/>
        <v/>
      </c>
    </row>
    <row r="44" ht="30" customHeight="1" spans="1:4">
      <c r="A44" s="566" t="s">
        <v>580</v>
      </c>
      <c r="B44" s="561">
        <f>SUM(B45:B47)</f>
        <v>0</v>
      </c>
      <c r="C44" s="561"/>
      <c r="D44" s="562" t="str">
        <f t="shared" si="0"/>
        <v/>
      </c>
    </row>
    <row r="45" ht="24.95" customHeight="1" spans="1:4">
      <c r="A45" s="566" t="s">
        <v>581</v>
      </c>
      <c r="B45" s="561"/>
      <c r="C45" s="567"/>
      <c r="D45" s="562" t="str">
        <f t="shared" si="0"/>
        <v/>
      </c>
    </row>
    <row r="46" ht="24.95" customHeight="1" spans="1:4">
      <c r="A46" s="566" t="s">
        <v>582</v>
      </c>
      <c r="B46" s="561"/>
      <c r="C46" s="567"/>
      <c r="D46" s="562" t="str">
        <f t="shared" si="0"/>
        <v/>
      </c>
    </row>
    <row r="47" ht="24.95" customHeight="1" spans="1:4">
      <c r="A47" s="566" t="s">
        <v>583</v>
      </c>
      <c r="B47" s="561"/>
      <c r="C47" s="567"/>
      <c r="D47" s="562" t="str">
        <f t="shared" si="0"/>
        <v/>
      </c>
    </row>
    <row r="48" ht="30" customHeight="1" spans="1:4">
      <c r="A48" s="566" t="s">
        <v>1238</v>
      </c>
      <c r="B48" s="561"/>
      <c r="C48" s="567"/>
      <c r="D48" s="562" t="str">
        <f t="shared" si="0"/>
        <v/>
      </c>
    </row>
    <row r="49" ht="30" customHeight="1" spans="1:4">
      <c r="A49" s="566" t="s">
        <v>585</v>
      </c>
      <c r="B49" s="561">
        <f>SUM(B50:B52)</f>
        <v>0</v>
      </c>
      <c r="C49" s="561"/>
      <c r="D49" s="562" t="str">
        <f t="shared" si="0"/>
        <v/>
      </c>
    </row>
    <row r="50" ht="24.95" customHeight="1" spans="1:4">
      <c r="A50" s="566" t="s">
        <v>586</v>
      </c>
      <c r="B50" s="561"/>
      <c r="C50" s="561"/>
      <c r="D50" s="562" t="str">
        <f t="shared" si="0"/>
        <v/>
      </c>
    </row>
    <row r="51" ht="24.95" customHeight="1" spans="1:4">
      <c r="A51" s="566" t="s">
        <v>587</v>
      </c>
      <c r="B51" s="561"/>
      <c r="C51" s="567"/>
      <c r="D51" s="562" t="str">
        <f t="shared" si="0"/>
        <v/>
      </c>
    </row>
    <row r="52" ht="24.95" customHeight="1" spans="1:4">
      <c r="A52" s="566" t="s">
        <v>588</v>
      </c>
      <c r="B52" s="561"/>
      <c r="C52" s="567"/>
      <c r="D52" s="562" t="str">
        <f t="shared" si="0"/>
        <v/>
      </c>
    </row>
    <row r="53" ht="30" customHeight="1" spans="1:4">
      <c r="A53" s="566" t="s">
        <v>1239</v>
      </c>
      <c r="B53" s="561"/>
      <c r="C53" s="561"/>
      <c r="D53" s="562" t="str">
        <f t="shared" si="0"/>
        <v/>
      </c>
    </row>
    <row r="54" ht="30" customHeight="1" spans="1:4">
      <c r="A54" s="558" t="s">
        <v>1240</v>
      </c>
      <c r="B54" s="561">
        <f>B55+B56</f>
        <v>282</v>
      </c>
      <c r="C54" s="561">
        <f>C55+C56</f>
        <v>240</v>
      </c>
      <c r="D54" s="562">
        <f t="shared" si="0"/>
        <v>0.851</v>
      </c>
    </row>
    <row r="55" ht="24.95" customHeight="1" spans="1:4">
      <c r="A55" s="563" t="s">
        <v>591</v>
      </c>
      <c r="B55" s="561">
        <v>269</v>
      </c>
      <c r="C55" s="561">
        <v>225</v>
      </c>
      <c r="D55" s="562">
        <f t="shared" si="0"/>
        <v>0.836</v>
      </c>
    </row>
    <row r="56" ht="24.95" customHeight="1" spans="1:4">
      <c r="A56" s="563" t="s">
        <v>592</v>
      </c>
      <c r="B56" s="561">
        <v>13</v>
      </c>
      <c r="C56" s="561">
        <v>15</v>
      </c>
      <c r="D56" s="562">
        <f t="shared" si="0"/>
        <v>1.154</v>
      </c>
    </row>
    <row r="57" ht="30" customHeight="1" spans="1:4">
      <c r="A57" s="558" t="s">
        <v>593</v>
      </c>
      <c r="B57" s="559">
        <f>SUM(B58,B59,B62)</f>
        <v>169</v>
      </c>
      <c r="C57" s="561"/>
      <c r="D57" s="562" t="str">
        <f t="shared" si="0"/>
        <v/>
      </c>
    </row>
    <row r="58" ht="30" customHeight="1" spans="1:4">
      <c r="A58" s="566" t="s">
        <v>594</v>
      </c>
      <c r="B58" s="561"/>
      <c r="C58" s="567"/>
      <c r="D58" s="562" t="str">
        <f t="shared" si="0"/>
        <v/>
      </c>
    </row>
    <row r="59" ht="30" customHeight="1" spans="1:4">
      <c r="A59" s="566" t="s">
        <v>1241</v>
      </c>
      <c r="B59" s="561">
        <f>SUM(B60:B61)</f>
        <v>169</v>
      </c>
      <c r="C59" s="561"/>
      <c r="D59" s="562" t="str">
        <f t="shared" si="0"/>
        <v/>
      </c>
    </row>
    <row r="60" ht="24.95" customHeight="1" spans="1:4">
      <c r="A60" s="566" t="s">
        <v>561</v>
      </c>
      <c r="B60" s="561"/>
      <c r="C60" s="561"/>
      <c r="D60" s="562" t="str">
        <f t="shared" si="0"/>
        <v/>
      </c>
    </row>
    <row r="61" ht="24.95" customHeight="1" spans="1:4">
      <c r="A61" s="566" t="s">
        <v>596</v>
      </c>
      <c r="B61" s="561">
        <v>169</v>
      </c>
      <c r="C61" s="561"/>
      <c r="D61" s="562" t="str">
        <f t="shared" si="0"/>
        <v/>
      </c>
    </row>
    <row r="62" ht="30" customHeight="1" spans="1:4">
      <c r="A62" s="563" t="s">
        <v>1242</v>
      </c>
      <c r="B62" s="561">
        <v>0</v>
      </c>
      <c r="C62" s="561"/>
      <c r="D62" s="562" t="str">
        <f t="shared" si="0"/>
        <v/>
      </c>
    </row>
    <row r="63" ht="24.95" customHeight="1" spans="1:4">
      <c r="A63" s="563" t="s">
        <v>598</v>
      </c>
      <c r="B63" s="561"/>
      <c r="C63" s="561"/>
      <c r="D63" s="562" t="str">
        <f t="shared" si="0"/>
        <v/>
      </c>
    </row>
    <row r="64" ht="30" customHeight="1" spans="1:4">
      <c r="A64" s="565" t="s">
        <v>1243</v>
      </c>
      <c r="B64" s="559">
        <f>B65+B69</f>
        <v>1487</v>
      </c>
      <c r="C64" s="559">
        <f>C65+C69</f>
        <v>1410</v>
      </c>
      <c r="D64" s="560">
        <f t="shared" si="0"/>
        <v>0.948</v>
      </c>
    </row>
    <row r="65" ht="30" customHeight="1" spans="1:4">
      <c r="A65" s="558" t="s">
        <v>603</v>
      </c>
      <c r="B65" s="559">
        <f>SUM(B66:B68)</f>
        <v>23</v>
      </c>
      <c r="C65" s="559">
        <f>SUM(C66:C68)</f>
        <v>11</v>
      </c>
      <c r="D65" s="560">
        <f t="shared" si="0"/>
        <v>0.478</v>
      </c>
    </row>
    <row r="66" ht="24.95" customHeight="1" spans="1:4">
      <c r="A66" s="563" t="s">
        <v>604</v>
      </c>
      <c r="B66" s="561"/>
      <c r="C66" s="567"/>
      <c r="D66" s="562" t="str">
        <f t="shared" si="0"/>
        <v/>
      </c>
    </row>
    <row r="67" ht="24.95" customHeight="1" spans="1:4">
      <c r="A67" s="563" t="s">
        <v>605</v>
      </c>
      <c r="B67" s="561">
        <v>8</v>
      </c>
      <c r="C67" s="567"/>
      <c r="D67" s="562" t="str">
        <f t="shared" si="0"/>
        <v/>
      </c>
    </row>
    <row r="68" ht="24.95" customHeight="1" spans="1:4">
      <c r="A68" s="563" t="s">
        <v>606</v>
      </c>
      <c r="B68" s="561">
        <v>15</v>
      </c>
      <c r="C68" s="567">
        <v>11</v>
      </c>
      <c r="D68" s="562">
        <f t="shared" si="0"/>
        <v>0.733</v>
      </c>
    </row>
    <row r="69" ht="30" customHeight="1" spans="1:4">
      <c r="A69" s="558" t="s">
        <v>1244</v>
      </c>
      <c r="B69" s="559">
        <f>SUM(B70:B75)</f>
        <v>1464</v>
      </c>
      <c r="C69" s="559">
        <f>SUM(C70:C75)</f>
        <v>1399</v>
      </c>
      <c r="D69" s="560">
        <f t="shared" si="0"/>
        <v>0.956</v>
      </c>
    </row>
    <row r="70" ht="24.95" customHeight="1" spans="1:4">
      <c r="A70" s="563" t="s">
        <v>608</v>
      </c>
      <c r="B70" s="561">
        <v>621</v>
      </c>
      <c r="C70" s="561">
        <v>604</v>
      </c>
      <c r="D70" s="562">
        <f t="shared" ref="D70:D75" si="1">IF(AND(B70&lt;&gt;0,C70&lt;&gt;0),C70/B70,"")</f>
        <v>0.973</v>
      </c>
    </row>
    <row r="71" ht="24.95" customHeight="1" spans="1:4">
      <c r="A71" s="563" t="s">
        <v>609</v>
      </c>
      <c r="B71" s="561">
        <v>209</v>
      </c>
      <c r="C71" s="561">
        <v>250</v>
      </c>
      <c r="D71" s="562">
        <f t="shared" si="1"/>
        <v>1.196</v>
      </c>
    </row>
    <row r="72" ht="24.95" customHeight="1" spans="1:4">
      <c r="A72" s="563" t="s">
        <v>610</v>
      </c>
      <c r="B72" s="561">
        <v>39</v>
      </c>
      <c r="C72" s="561">
        <v>42</v>
      </c>
      <c r="D72" s="562">
        <f t="shared" si="1"/>
        <v>1.077</v>
      </c>
    </row>
    <row r="73" ht="24.95" customHeight="1" spans="1:4">
      <c r="A73" s="563" t="s">
        <v>611</v>
      </c>
      <c r="B73" s="561">
        <v>32</v>
      </c>
      <c r="C73" s="561">
        <v>20</v>
      </c>
      <c r="D73" s="562">
        <f t="shared" si="1"/>
        <v>0.625</v>
      </c>
    </row>
    <row r="74" ht="24.95" customHeight="1" spans="1:4">
      <c r="A74" s="563" t="s">
        <v>612</v>
      </c>
      <c r="B74" s="561">
        <v>343</v>
      </c>
      <c r="C74" s="561">
        <v>123</v>
      </c>
      <c r="D74" s="562">
        <f t="shared" si="1"/>
        <v>0.359</v>
      </c>
    </row>
    <row r="75" ht="30" customHeight="1" spans="1:4">
      <c r="A75" s="563" t="s">
        <v>613</v>
      </c>
      <c r="B75" s="568">
        <v>220</v>
      </c>
      <c r="C75" s="568">
        <v>360</v>
      </c>
      <c r="D75" s="562">
        <f t="shared" si="1"/>
        <v>1.636</v>
      </c>
    </row>
    <row r="76" ht="30" customHeight="1" spans="1:4">
      <c r="A76" s="565" t="s">
        <v>1245</v>
      </c>
      <c r="B76" s="561"/>
      <c r="C76" s="559">
        <f>C77</f>
        <v>15000</v>
      </c>
      <c r="D76" s="562"/>
    </row>
    <row r="77" ht="30" customHeight="1" spans="1:4">
      <c r="A77" s="566" t="s">
        <v>1246</v>
      </c>
      <c r="B77" s="561"/>
      <c r="C77" s="561">
        <v>15000</v>
      </c>
      <c r="D77" s="562"/>
    </row>
    <row r="78" ht="30" customHeight="1" spans="1:4">
      <c r="A78" s="558" t="s">
        <v>1247</v>
      </c>
      <c r="B78" s="559">
        <f>SUM(B79)</f>
        <v>2506</v>
      </c>
      <c r="C78" s="567"/>
      <c r="D78" s="562" t="str">
        <f t="shared" ref="D78:D93" si="2">IF(AND(B78&lt;&gt;0,C78&lt;&gt;0),C78/B78,"")</f>
        <v/>
      </c>
    </row>
    <row r="79" ht="24.95" customHeight="1" spans="1:4">
      <c r="A79" s="563" t="s">
        <v>615</v>
      </c>
      <c r="B79" s="561">
        <f>SUM(B80)</f>
        <v>2506</v>
      </c>
      <c r="C79" s="567"/>
      <c r="D79" s="562" t="str">
        <f t="shared" si="2"/>
        <v/>
      </c>
    </row>
    <row r="80" ht="24.95" customHeight="1" spans="1:4">
      <c r="A80" s="563" t="s">
        <v>616</v>
      </c>
      <c r="B80" s="561">
        <v>2506</v>
      </c>
      <c r="C80" s="567"/>
      <c r="D80" s="562" t="str">
        <f t="shared" si="2"/>
        <v/>
      </c>
    </row>
    <row r="81" ht="24.95" customHeight="1" spans="1:4">
      <c r="A81" s="569" t="s">
        <v>507</v>
      </c>
      <c r="B81" s="559">
        <f>SUM(B6+B13+B23+B57+B64)+B78</f>
        <v>8503</v>
      </c>
      <c r="C81" s="559">
        <f>SUM(C6+C13+C23+C57+C64)+C78+C76</f>
        <v>69689</v>
      </c>
      <c r="D81" s="560">
        <f t="shared" si="2"/>
        <v>8.196</v>
      </c>
    </row>
    <row r="82" ht="30" customHeight="1" spans="1:4">
      <c r="A82" s="558" t="s">
        <v>1248</v>
      </c>
      <c r="B82" s="559">
        <f>B83</f>
        <v>1039</v>
      </c>
      <c r="C82" s="559">
        <f>C83</f>
        <v>0</v>
      </c>
      <c r="D82" s="562" t="str">
        <f t="shared" si="2"/>
        <v/>
      </c>
    </row>
    <row r="83" ht="24.95" customHeight="1" spans="1:4">
      <c r="A83" s="563" t="s">
        <v>617</v>
      </c>
      <c r="B83" s="561">
        <f>B84+B85</f>
        <v>1039</v>
      </c>
      <c r="C83" s="561">
        <f>SUM(C84:C85)</f>
        <v>0</v>
      </c>
      <c r="D83" s="562" t="str">
        <f t="shared" si="2"/>
        <v/>
      </c>
    </row>
    <row r="84" ht="24.95" customHeight="1" spans="1:4">
      <c r="A84" s="563" t="s">
        <v>618</v>
      </c>
      <c r="B84" s="561"/>
      <c r="C84" s="567"/>
      <c r="D84" s="562" t="str">
        <f t="shared" si="2"/>
        <v/>
      </c>
    </row>
    <row r="85" ht="24.95" customHeight="1" spans="1:4">
      <c r="A85" s="563" t="s">
        <v>619</v>
      </c>
      <c r="B85" s="561">
        <v>1039</v>
      </c>
      <c r="C85" s="567"/>
      <c r="D85" s="562" t="str">
        <f t="shared" si="2"/>
        <v/>
      </c>
    </row>
    <row r="86" ht="24.95" customHeight="1" spans="1:4">
      <c r="A86" s="563" t="s">
        <v>620</v>
      </c>
      <c r="B86" s="561"/>
      <c r="C86" s="567"/>
      <c r="D86" s="562" t="str">
        <f t="shared" si="2"/>
        <v/>
      </c>
    </row>
    <row r="87" ht="30" customHeight="1" spans="1:4">
      <c r="A87" s="570" t="s">
        <v>1249</v>
      </c>
      <c r="B87" s="559">
        <f>SUM(B88+B90)</f>
        <v>120</v>
      </c>
      <c r="C87" s="561">
        <v>0</v>
      </c>
      <c r="D87" s="562" t="str">
        <f t="shared" si="2"/>
        <v/>
      </c>
    </row>
    <row r="88" ht="24.95" customHeight="1" spans="1:4">
      <c r="A88" s="571" t="s">
        <v>516</v>
      </c>
      <c r="B88" s="572">
        <f>SUM(B89)</f>
        <v>0</v>
      </c>
      <c r="C88" s="572"/>
      <c r="D88" s="562" t="str">
        <f t="shared" si="2"/>
        <v/>
      </c>
    </row>
    <row r="89" ht="24.95" customHeight="1" spans="1:4">
      <c r="A89" s="571" t="s">
        <v>1250</v>
      </c>
      <c r="B89" s="572"/>
      <c r="C89" s="572"/>
      <c r="D89" s="562" t="str">
        <f t="shared" si="2"/>
        <v/>
      </c>
    </row>
    <row r="90" ht="24.95" customHeight="1" spans="1:4">
      <c r="A90" s="571" t="s">
        <v>621</v>
      </c>
      <c r="B90" s="572">
        <f>SUM(B91)</f>
        <v>120</v>
      </c>
      <c r="C90" s="572">
        <v>0</v>
      </c>
      <c r="D90" s="562" t="str">
        <f t="shared" si="2"/>
        <v/>
      </c>
    </row>
    <row r="91" ht="24.95" customHeight="1" spans="1:4">
      <c r="A91" s="571" t="s">
        <v>1251</v>
      </c>
      <c r="B91" s="572">
        <v>120</v>
      </c>
      <c r="C91" s="572"/>
      <c r="D91" s="562" t="str">
        <f t="shared" si="2"/>
        <v/>
      </c>
    </row>
    <row r="92" ht="30" customHeight="1" spans="1:4">
      <c r="A92" s="558" t="s">
        <v>519</v>
      </c>
      <c r="B92" s="559">
        <v>711</v>
      </c>
      <c r="C92" s="559"/>
      <c r="D92" s="562" t="str">
        <f t="shared" si="2"/>
        <v/>
      </c>
    </row>
    <row r="93" ht="30" customHeight="1" spans="1:4">
      <c r="A93" s="569" t="s">
        <v>521</v>
      </c>
      <c r="B93" s="573">
        <f>B87+B81+B82+B92</f>
        <v>10373</v>
      </c>
      <c r="C93" s="573">
        <f>SUM(C81,C82,C87,C92)</f>
        <v>69689</v>
      </c>
      <c r="D93" s="562">
        <f t="shared" si="2"/>
        <v>6.718</v>
      </c>
    </row>
  </sheetData>
  <mergeCells count="6">
    <mergeCell ref="A2:D2"/>
    <mergeCell ref="C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&amp;P+41 页，共 &amp;N+48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93"/>
  <sheetViews>
    <sheetView showZeros="0" workbookViewId="0">
      <pane xSplit="1" ySplit="5" topLeftCell="B15" activePane="bottomRight" state="frozen"/>
      <selection/>
      <selection pane="topRight"/>
      <selection pane="bottomLeft"/>
      <selection pane="bottomRight" activeCell="A2" sqref="A2:D2"/>
    </sheetView>
  </sheetViews>
  <sheetFormatPr defaultColWidth="9" defaultRowHeight="14.25" outlineLevelCol="3"/>
  <cols>
    <col min="1" max="1" width="39.625" style="547" customWidth="1"/>
    <col min="2" max="4" width="18.625" style="510" customWidth="1"/>
    <col min="5" max="16384" width="9" style="510"/>
  </cols>
  <sheetData>
    <row r="1" ht="17.1" customHeight="1" spans="1:4">
      <c r="A1" s="548" t="s">
        <v>1252</v>
      </c>
      <c r="B1" s="549"/>
      <c r="C1" s="549"/>
      <c r="D1" s="549"/>
    </row>
    <row r="2" ht="27" customHeight="1" spans="1:4">
      <c r="A2" s="550" t="s">
        <v>1253</v>
      </c>
      <c r="B2" s="551"/>
      <c r="C2" s="551"/>
      <c r="D2" s="551"/>
    </row>
    <row r="3" ht="19.9" customHeight="1" spans="1:4">
      <c r="A3" s="552">
        <v>0</v>
      </c>
      <c r="B3" s="553"/>
      <c r="C3" s="554" t="s">
        <v>2</v>
      </c>
      <c r="D3" s="554"/>
    </row>
    <row r="4" ht="28.9" customHeight="1" spans="1:4">
      <c r="A4" s="555" t="s">
        <v>3</v>
      </c>
      <c r="B4" s="556" t="s">
        <v>6</v>
      </c>
      <c r="C4" s="556" t="s">
        <v>758</v>
      </c>
      <c r="D4" s="556" t="s">
        <v>759</v>
      </c>
    </row>
    <row r="5" ht="28.9" customHeight="1" spans="1:4">
      <c r="A5" s="557"/>
      <c r="B5" s="556"/>
      <c r="C5" s="556"/>
      <c r="D5" s="556"/>
    </row>
    <row r="6" ht="30" customHeight="1" spans="1:4">
      <c r="A6" s="558" t="s">
        <v>1233</v>
      </c>
      <c r="B6" s="559">
        <f>SUM(B7,B11)</f>
        <v>50</v>
      </c>
      <c r="C6" s="559">
        <f>SUM(C7,C11)</f>
        <v>40</v>
      </c>
      <c r="D6" s="560">
        <f>IF(AND(B6&lt;&gt;0,C6&lt;&gt;0),C6/B6,"")</f>
        <v>0.8</v>
      </c>
    </row>
    <row r="7" ht="30" customHeight="1" spans="1:4">
      <c r="A7" s="558" t="s">
        <v>551</v>
      </c>
      <c r="B7" s="561">
        <f>SUM(B8:B10)</f>
        <v>20</v>
      </c>
      <c r="C7" s="561">
        <f>SUM(C8:C10)</f>
        <v>10</v>
      </c>
      <c r="D7" s="562">
        <f t="shared" ref="D7:D17" si="0">IF(AND(B7&lt;&gt;0,C7&lt;&gt;0),C7/B7,"")</f>
        <v>0.5</v>
      </c>
    </row>
    <row r="8" ht="24.95" customHeight="1" spans="1:4">
      <c r="A8" s="563" t="s">
        <v>552</v>
      </c>
      <c r="B8" s="561">
        <v>1</v>
      </c>
      <c r="C8" s="561"/>
      <c r="D8" s="562" t="str">
        <f t="shared" si="0"/>
        <v/>
      </c>
    </row>
    <row r="9" ht="24.95" customHeight="1" spans="1:4">
      <c r="A9" s="563" t="s">
        <v>553</v>
      </c>
      <c r="B9" s="561">
        <v>10</v>
      </c>
      <c r="C9" s="564">
        <v>10</v>
      </c>
      <c r="D9" s="562">
        <f t="shared" si="0"/>
        <v>1</v>
      </c>
    </row>
    <row r="10" ht="24.95" customHeight="1" spans="1:4">
      <c r="A10" s="563" t="s">
        <v>554</v>
      </c>
      <c r="B10" s="561">
        <v>9</v>
      </c>
      <c r="C10" s="564"/>
      <c r="D10" s="562" t="str">
        <f t="shared" si="0"/>
        <v/>
      </c>
    </row>
    <row r="11" ht="30" customHeight="1" spans="1:4">
      <c r="A11" s="558" t="s">
        <v>555</v>
      </c>
      <c r="B11" s="561">
        <f>SUM(B12)</f>
        <v>30</v>
      </c>
      <c r="C11" s="561">
        <f>SUM(C12)</f>
        <v>30</v>
      </c>
      <c r="D11" s="562">
        <f t="shared" si="0"/>
        <v>1</v>
      </c>
    </row>
    <row r="12" ht="24.95" customHeight="1" spans="1:4">
      <c r="A12" s="563" t="s">
        <v>556</v>
      </c>
      <c r="B12" s="561">
        <v>30</v>
      </c>
      <c r="C12" s="564">
        <v>30</v>
      </c>
      <c r="D12" s="562">
        <f t="shared" si="0"/>
        <v>1</v>
      </c>
    </row>
    <row r="13" ht="30" customHeight="1" spans="1:4">
      <c r="A13" s="565" t="s">
        <v>558</v>
      </c>
      <c r="B13" s="559">
        <f>SUM(B14+C18)</f>
        <v>66</v>
      </c>
      <c r="C13" s="559">
        <v>40</v>
      </c>
      <c r="D13" s="560">
        <f t="shared" si="0"/>
        <v>0.606</v>
      </c>
    </row>
    <row r="14" ht="30" customHeight="1" spans="1:4">
      <c r="A14" s="565" t="s">
        <v>559</v>
      </c>
      <c r="B14" s="561">
        <f>SUM(B15:B17)</f>
        <v>66</v>
      </c>
      <c r="C14" s="561">
        <f>SUM(C15:C17)</f>
        <v>40</v>
      </c>
      <c r="D14" s="562">
        <f t="shared" si="0"/>
        <v>0.606</v>
      </c>
    </row>
    <row r="15" ht="24.95" customHeight="1" spans="1:4">
      <c r="A15" s="566" t="s">
        <v>560</v>
      </c>
      <c r="B15" s="561">
        <v>66</v>
      </c>
      <c r="C15" s="567">
        <v>40</v>
      </c>
      <c r="D15" s="562">
        <f t="shared" si="0"/>
        <v>0.606</v>
      </c>
    </row>
    <row r="16" ht="24.95" customHeight="1" spans="1:4">
      <c r="A16" s="566" t="s">
        <v>561</v>
      </c>
      <c r="B16" s="561"/>
      <c r="C16" s="567"/>
      <c r="D16" s="562" t="str">
        <f t="shared" si="0"/>
        <v/>
      </c>
    </row>
    <row r="17" ht="24.95" customHeight="1" spans="1:4">
      <c r="A17" s="566" t="s">
        <v>562</v>
      </c>
      <c r="B17" s="561"/>
      <c r="C17" s="567"/>
      <c r="D17" s="562" t="str">
        <f t="shared" si="0"/>
        <v/>
      </c>
    </row>
    <row r="18" ht="30" customHeight="1" spans="1:4">
      <c r="A18" s="565" t="s">
        <v>563</v>
      </c>
      <c r="B18" s="561">
        <f>SUM(B19:B21)</f>
        <v>0</v>
      </c>
      <c r="C18" s="561">
        <f>SUM(C19:C21)</f>
        <v>0</v>
      </c>
      <c r="D18" s="562" t="str">
        <f t="shared" ref="D18:D63" si="1">IF(AND(B18&lt;&gt;0,C18&lt;&gt;0),C18/B18,"")</f>
        <v/>
      </c>
    </row>
    <row r="19" ht="24.95" customHeight="1" spans="1:4">
      <c r="A19" s="566" t="s">
        <v>560</v>
      </c>
      <c r="B19" s="561"/>
      <c r="C19" s="567"/>
      <c r="D19" s="562" t="str">
        <f t="shared" si="1"/>
        <v/>
      </c>
    </row>
    <row r="20" ht="24.95" customHeight="1" spans="1:4">
      <c r="A20" s="566" t="s">
        <v>561</v>
      </c>
      <c r="B20" s="561"/>
      <c r="C20" s="567"/>
      <c r="D20" s="562" t="str">
        <f t="shared" si="1"/>
        <v/>
      </c>
    </row>
    <row r="21" ht="24.95" customHeight="1" spans="1:4">
      <c r="A21" s="566" t="s">
        <v>564</v>
      </c>
      <c r="B21" s="561"/>
      <c r="C21" s="567"/>
      <c r="D21" s="562" t="str">
        <f t="shared" si="1"/>
        <v/>
      </c>
    </row>
    <row r="22" ht="30" customHeight="1" spans="1:4">
      <c r="A22" s="565" t="s">
        <v>565</v>
      </c>
      <c r="B22" s="561"/>
      <c r="C22" s="561"/>
      <c r="D22" s="562" t="str">
        <f t="shared" si="1"/>
        <v/>
      </c>
    </row>
    <row r="23" ht="30" customHeight="1" spans="1:4">
      <c r="A23" s="565" t="s">
        <v>566</v>
      </c>
      <c r="B23" s="559">
        <f>SUM(B31+B24+B54)</f>
        <v>4225</v>
      </c>
      <c r="C23" s="559">
        <f>SUM(C31+C24+C54)</f>
        <v>53199</v>
      </c>
      <c r="D23" s="560">
        <f t="shared" si="1"/>
        <v>12.591</v>
      </c>
    </row>
    <row r="24" ht="24.95" customHeight="1" spans="1:4">
      <c r="A24" s="566" t="s">
        <v>1234</v>
      </c>
      <c r="B24" s="561">
        <f>SUM(B25:B30)</f>
        <v>0</v>
      </c>
      <c r="C24" s="561"/>
      <c r="D24" s="562" t="str">
        <f t="shared" si="1"/>
        <v/>
      </c>
    </row>
    <row r="25" ht="24.95" customHeight="1" spans="1:4">
      <c r="A25" s="566" t="s">
        <v>1235</v>
      </c>
      <c r="B25" s="561"/>
      <c r="C25" s="567"/>
      <c r="D25" s="562" t="str">
        <f t="shared" si="1"/>
        <v/>
      </c>
    </row>
    <row r="26" ht="24.95" customHeight="1" spans="1:4">
      <c r="A26" s="566" t="s">
        <v>1236</v>
      </c>
      <c r="B26" s="561"/>
      <c r="C26" s="567"/>
      <c r="D26" s="562" t="str">
        <f t="shared" si="1"/>
        <v/>
      </c>
    </row>
    <row r="27" ht="24.95" customHeight="1" spans="1:4">
      <c r="A27" s="566" t="s">
        <v>576</v>
      </c>
      <c r="B27" s="561"/>
      <c r="C27" s="567"/>
      <c r="D27" s="562" t="str">
        <f t="shared" si="1"/>
        <v/>
      </c>
    </row>
    <row r="28" ht="24.95" customHeight="1" spans="1:4">
      <c r="A28" s="566" t="s">
        <v>1237</v>
      </c>
      <c r="B28" s="561"/>
      <c r="C28" s="567"/>
      <c r="D28" s="562" t="str">
        <f t="shared" si="1"/>
        <v/>
      </c>
    </row>
    <row r="29" ht="24.95" customHeight="1" spans="1:4">
      <c r="A29" s="566" t="s">
        <v>577</v>
      </c>
      <c r="B29" s="561"/>
      <c r="C29" s="567"/>
      <c r="D29" s="562" t="str">
        <f t="shared" si="1"/>
        <v/>
      </c>
    </row>
    <row r="30" ht="30" customHeight="1" spans="1:4">
      <c r="A30" s="566" t="s">
        <v>578</v>
      </c>
      <c r="B30" s="561"/>
      <c r="C30" s="567"/>
      <c r="D30" s="562" t="str">
        <f t="shared" si="1"/>
        <v/>
      </c>
    </row>
    <row r="31" ht="30" customHeight="1" spans="1:4">
      <c r="A31" s="565" t="s">
        <v>567</v>
      </c>
      <c r="B31" s="561">
        <f>SUM(B32:B42)</f>
        <v>3943</v>
      </c>
      <c r="C31" s="561">
        <f>SUM(C32:C42)</f>
        <v>52959</v>
      </c>
      <c r="D31" s="562">
        <f t="shared" si="1"/>
        <v>13.431</v>
      </c>
    </row>
    <row r="32" ht="24.95" customHeight="1" spans="1:4">
      <c r="A32" s="566" t="s">
        <v>568</v>
      </c>
      <c r="B32" s="561">
        <v>656</v>
      </c>
      <c r="C32" s="567">
        <v>6763</v>
      </c>
      <c r="D32" s="562">
        <f t="shared" si="1"/>
        <v>10.309</v>
      </c>
    </row>
    <row r="33" ht="24.95" customHeight="1" spans="1:4">
      <c r="A33" s="566" t="s">
        <v>569</v>
      </c>
      <c r="B33" s="561"/>
      <c r="C33" s="567"/>
      <c r="D33" s="562" t="str">
        <f t="shared" si="1"/>
        <v/>
      </c>
    </row>
    <row r="34" ht="24.95" customHeight="1" spans="1:4">
      <c r="A34" s="566" t="s">
        <v>570</v>
      </c>
      <c r="B34" s="561">
        <v>419</v>
      </c>
      <c r="C34" s="567">
        <v>9937</v>
      </c>
      <c r="D34" s="562">
        <f t="shared" si="1"/>
        <v>23.716</v>
      </c>
    </row>
    <row r="35" ht="24.95" customHeight="1" spans="1:4">
      <c r="A35" s="566" t="s">
        <v>571</v>
      </c>
      <c r="B35" s="561">
        <v>355</v>
      </c>
      <c r="C35" s="567">
        <v>1612</v>
      </c>
      <c r="D35" s="562">
        <f t="shared" si="1"/>
        <v>4.541</v>
      </c>
    </row>
    <row r="36" ht="24.95" customHeight="1" spans="1:4">
      <c r="A36" s="566" t="s">
        <v>572</v>
      </c>
      <c r="B36" s="561"/>
      <c r="C36" s="567"/>
      <c r="D36" s="562" t="str">
        <f t="shared" si="1"/>
        <v/>
      </c>
    </row>
    <row r="37" ht="24.95" customHeight="1" spans="1:4">
      <c r="A37" s="566" t="s">
        <v>573</v>
      </c>
      <c r="B37" s="561">
        <v>37</v>
      </c>
      <c r="C37" s="567">
        <v>180</v>
      </c>
      <c r="D37" s="562">
        <f t="shared" si="1"/>
        <v>4.865</v>
      </c>
    </row>
    <row r="38" ht="24.95" customHeight="1" spans="1:4">
      <c r="A38" s="563" t="s">
        <v>574</v>
      </c>
      <c r="B38" s="561"/>
      <c r="C38" s="567"/>
      <c r="D38" s="562" t="str">
        <f t="shared" si="1"/>
        <v/>
      </c>
    </row>
    <row r="39" ht="24.95" customHeight="1" spans="1:4">
      <c r="A39" s="563" t="s">
        <v>575</v>
      </c>
      <c r="B39" s="561"/>
      <c r="C39" s="567"/>
      <c r="D39" s="562" t="str">
        <f t="shared" si="1"/>
        <v/>
      </c>
    </row>
    <row r="40" ht="24.95" customHeight="1" spans="1:4">
      <c r="A40" s="566" t="s">
        <v>576</v>
      </c>
      <c r="B40" s="561"/>
      <c r="C40" s="567"/>
      <c r="D40" s="562" t="str">
        <f t="shared" si="1"/>
        <v/>
      </c>
    </row>
    <row r="41" ht="24.95" customHeight="1" spans="1:4">
      <c r="A41" s="566" t="s">
        <v>577</v>
      </c>
      <c r="B41" s="561"/>
      <c r="C41" s="567"/>
      <c r="D41" s="562" t="str">
        <f t="shared" si="1"/>
        <v/>
      </c>
    </row>
    <row r="42" ht="30" customHeight="1" spans="1:4">
      <c r="A42" s="566" t="s">
        <v>578</v>
      </c>
      <c r="B42" s="561">
        <v>2476</v>
      </c>
      <c r="C42" s="567">
        <v>34467</v>
      </c>
      <c r="D42" s="562">
        <f t="shared" si="1"/>
        <v>13.92</v>
      </c>
    </row>
    <row r="43" ht="30" customHeight="1" spans="1:4">
      <c r="A43" s="566" t="s">
        <v>579</v>
      </c>
      <c r="B43" s="561"/>
      <c r="C43" s="561"/>
      <c r="D43" s="562" t="str">
        <f t="shared" si="1"/>
        <v/>
      </c>
    </row>
    <row r="44" ht="30" customHeight="1" spans="1:4">
      <c r="A44" s="566" t="s">
        <v>580</v>
      </c>
      <c r="B44" s="561">
        <f>SUM(B45:B47)</f>
        <v>0</v>
      </c>
      <c r="C44" s="561"/>
      <c r="D44" s="562" t="str">
        <f t="shared" si="1"/>
        <v/>
      </c>
    </row>
    <row r="45" ht="24.95" customHeight="1" spans="1:4">
      <c r="A45" s="566" t="s">
        <v>581</v>
      </c>
      <c r="B45" s="561"/>
      <c r="C45" s="567"/>
      <c r="D45" s="562" t="str">
        <f t="shared" si="1"/>
        <v/>
      </c>
    </row>
    <row r="46" ht="24.95" customHeight="1" spans="1:4">
      <c r="A46" s="566" t="s">
        <v>582</v>
      </c>
      <c r="B46" s="561"/>
      <c r="C46" s="567"/>
      <c r="D46" s="562" t="str">
        <f t="shared" si="1"/>
        <v/>
      </c>
    </row>
    <row r="47" ht="24.95" customHeight="1" spans="1:4">
      <c r="A47" s="566" t="s">
        <v>583</v>
      </c>
      <c r="B47" s="561"/>
      <c r="C47" s="567"/>
      <c r="D47" s="562" t="str">
        <f t="shared" si="1"/>
        <v/>
      </c>
    </row>
    <row r="48" ht="30" customHeight="1" spans="1:4">
      <c r="A48" s="566" t="s">
        <v>1238</v>
      </c>
      <c r="B48" s="561"/>
      <c r="C48" s="567"/>
      <c r="D48" s="562" t="str">
        <f t="shared" si="1"/>
        <v/>
      </c>
    </row>
    <row r="49" ht="30" customHeight="1" spans="1:4">
      <c r="A49" s="566" t="s">
        <v>585</v>
      </c>
      <c r="B49" s="561">
        <f>SUM(B50:B52)</f>
        <v>0</v>
      </c>
      <c r="C49" s="561"/>
      <c r="D49" s="562" t="str">
        <f t="shared" si="1"/>
        <v/>
      </c>
    </row>
    <row r="50" ht="24.95" customHeight="1" spans="1:4">
      <c r="A50" s="566" t="s">
        <v>586</v>
      </c>
      <c r="B50" s="561"/>
      <c r="C50" s="561"/>
      <c r="D50" s="562" t="str">
        <f t="shared" si="1"/>
        <v/>
      </c>
    </row>
    <row r="51" ht="24.95" customHeight="1" spans="1:4">
      <c r="A51" s="566" t="s">
        <v>587</v>
      </c>
      <c r="B51" s="561"/>
      <c r="C51" s="567"/>
      <c r="D51" s="562" t="str">
        <f t="shared" si="1"/>
        <v/>
      </c>
    </row>
    <row r="52" ht="24.95" customHeight="1" spans="1:4">
      <c r="A52" s="566" t="s">
        <v>588</v>
      </c>
      <c r="B52" s="561"/>
      <c r="C52" s="567"/>
      <c r="D52" s="562" t="str">
        <f t="shared" si="1"/>
        <v/>
      </c>
    </row>
    <row r="53" ht="30" customHeight="1" spans="1:4">
      <c r="A53" s="566" t="s">
        <v>1239</v>
      </c>
      <c r="B53" s="561"/>
      <c r="C53" s="561"/>
      <c r="D53" s="562" t="str">
        <f t="shared" si="1"/>
        <v/>
      </c>
    </row>
    <row r="54" ht="30" customHeight="1" spans="1:4">
      <c r="A54" s="558" t="s">
        <v>1240</v>
      </c>
      <c r="B54" s="561">
        <f>B55+B56</f>
        <v>282</v>
      </c>
      <c r="C54" s="561">
        <f>C55+C56</f>
        <v>240</v>
      </c>
      <c r="D54" s="562">
        <f t="shared" si="1"/>
        <v>0.851</v>
      </c>
    </row>
    <row r="55" ht="24.95" customHeight="1" spans="1:4">
      <c r="A55" s="563" t="s">
        <v>591</v>
      </c>
      <c r="B55" s="561">
        <v>269</v>
      </c>
      <c r="C55" s="561">
        <v>225</v>
      </c>
      <c r="D55" s="562">
        <f t="shared" si="1"/>
        <v>0.836</v>
      </c>
    </row>
    <row r="56" ht="24.95" customHeight="1" spans="1:4">
      <c r="A56" s="563" t="s">
        <v>592</v>
      </c>
      <c r="B56" s="561">
        <v>13</v>
      </c>
      <c r="C56" s="561">
        <v>15</v>
      </c>
      <c r="D56" s="562">
        <f t="shared" si="1"/>
        <v>1.154</v>
      </c>
    </row>
    <row r="57" ht="30" customHeight="1" spans="1:4">
      <c r="A57" s="558" t="s">
        <v>593</v>
      </c>
      <c r="B57" s="559">
        <f>SUM(B58,B59,B62)</f>
        <v>169</v>
      </c>
      <c r="C57" s="561"/>
      <c r="D57" s="562" t="str">
        <f t="shared" si="1"/>
        <v/>
      </c>
    </row>
    <row r="58" ht="30" customHeight="1" spans="1:4">
      <c r="A58" s="566" t="s">
        <v>594</v>
      </c>
      <c r="B58" s="561"/>
      <c r="C58" s="567"/>
      <c r="D58" s="562" t="str">
        <f t="shared" si="1"/>
        <v/>
      </c>
    </row>
    <row r="59" ht="30" customHeight="1" spans="1:4">
      <c r="A59" s="566" t="s">
        <v>1241</v>
      </c>
      <c r="B59" s="561">
        <f>SUM(B60:B61)</f>
        <v>169</v>
      </c>
      <c r="C59" s="561"/>
      <c r="D59" s="562" t="str">
        <f t="shared" si="1"/>
        <v/>
      </c>
    </row>
    <row r="60" ht="24.95" customHeight="1" spans="1:4">
      <c r="A60" s="566" t="s">
        <v>561</v>
      </c>
      <c r="B60" s="561"/>
      <c r="C60" s="561"/>
      <c r="D60" s="562" t="str">
        <f t="shared" si="1"/>
        <v/>
      </c>
    </row>
    <row r="61" ht="24.95" customHeight="1" spans="1:4">
      <c r="A61" s="566" t="s">
        <v>596</v>
      </c>
      <c r="B61" s="561">
        <v>169</v>
      </c>
      <c r="C61" s="561"/>
      <c r="D61" s="562" t="str">
        <f t="shared" si="1"/>
        <v/>
      </c>
    </row>
    <row r="62" ht="30" customHeight="1" spans="1:4">
      <c r="A62" s="563" t="s">
        <v>1242</v>
      </c>
      <c r="B62" s="561">
        <v>0</v>
      </c>
      <c r="C62" s="561"/>
      <c r="D62" s="562" t="str">
        <f t="shared" si="1"/>
        <v/>
      </c>
    </row>
    <row r="63" ht="24.95" customHeight="1" spans="1:4">
      <c r="A63" s="563" t="s">
        <v>598</v>
      </c>
      <c r="B63" s="561"/>
      <c r="C63" s="561"/>
      <c r="D63" s="562" t="str">
        <f t="shared" si="1"/>
        <v/>
      </c>
    </row>
    <row r="64" ht="30" customHeight="1" spans="1:4">
      <c r="A64" s="565" t="s">
        <v>1243</v>
      </c>
      <c r="B64" s="559">
        <f>B65+B69</f>
        <v>1487</v>
      </c>
      <c r="C64" s="559">
        <f>C65+C69</f>
        <v>1410</v>
      </c>
      <c r="D64" s="560">
        <f t="shared" ref="D64:D75" si="2">IF(AND(B64&lt;&gt;0,C64&lt;&gt;0),C64/B64,"")</f>
        <v>0.948</v>
      </c>
    </row>
    <row r="65" ht="30" customHeight="1" spans="1:4">
      <c r="A65" s="558" t="s">
        <v>603</v>
      </c>
      <c r="B65" s="559">
        <f>SUM(B66:B68)</f>
        <v>23</v>
      </c>
      <c r="C65" s="559">
        <f>SUM(C66:C68)</f>
        <v>11</v>
      </c>
      <c r="D65" s="560">
        <f t="shared" si="2"/>
        <v>0.478</v>
      </c>
    </row>
    <row r="66" ht="24.95" customHeight="1" spans="1:4">
      <c r="A66" s="563" t="s">
        <v>604</v>
      </c>
      <c r="B66" s="561"/>
      <c r="C66" s="567"/>
      <c r="D66" s="562" t="str">
        <f t="shared" si="2"/>
        <v/>
      </c>
    </row>
    <row r="67" ht="24.95" customHeight="1" spans="1:4">
      <c r="A67" s="563" t="s">
        <v>605</v>
      </c>
      <c r="B67" s="561">
        <v>8</v>
      </c>
      <c r="C67" s="567"/>
      <c r="D67" s="562" t="str">
        <f t="shared" si="2"/>
        <v/>
      </c>
    </row>
    <row r="68" ht="24.95" customHeight="1" spans="1:4">
      <c r="A68" s="563" t="s">
        <v>606</v>
      </c>
      <c r="B68" s="561">
        <v>15</v>
      </c>
      <c r="C68" s="567">
        <v>11</v>
      </c>
      <c r="D68" s="562">
        <f t="shared" si="2"/>
        <v>0.733</v>
      </c>
    </row>
    <row r="69" ht="30" customHeight="1" spans="1:4">
      <c r="A69" s="558" t="s">
        <v>1244</v>
      </c>
      <c r="B69" s="559">
        <f>SUM(B70:B75)</f>
        <v>1464</v>
      </c>
      <c r="C69" s="559">
        <f>SUM(C70:C75)</f>
        <v>1399</v>
      </c>
      <c r="D69" s="560">
        <f t="shared" si="2"/>
        <v>0.956</v>
      </c>
    </row>
    <row r="70" ht="24.95" customHeight="1" spans="1:4">
      <c r="A70" s="563" t="s">
        <v>608</v>
      </c>
      <c r="B70" s="561">
        <v>621</v>
      </c>
      <c r="C70" s="561">
        <v>604</v>
      </c>
      <c r="D70" s="562">
        <f t="shared" si="2"/>
        <v>0.973</v>
      </c>
    </row>
    <row r="71" ht="24.95" customHeight="1" spans="1:4">
      <c r="A71" s="563" t="s">
        <v>609</v>
      </c>
      <c r="B71" s="561">
        <v>209</v>
      </c>
      <c r="C71" s="561">
        <v>250</v>
      </c>
      <c r="D71" s="562">
        <f t="shared" si="2"/>
        <v>1.196</v>
      </c>
    </row>
    <row r="72" ht="24.95" customHeight="1" spans="1:4">
      <c r="A72" s="563" t="s">
        <v>610</v>
      </c>
      <c r="B72" s="561">
        <v>39</v>
      </c>
      <c r="C72" s="561">
        <v>42</v>
      </c>
      <c r="D72" s="562">
        <f t="shared" si="2"/>
        <v>1.077</v>
      </c>
    </row>
    <row r="73" ht="24.95" customHeight="1" spans="1:4">
      <c r="A73" s="563" t="s">
        <v>611</v>
      </c>
      <c r="B73" s="561">
        <v>32</v>
      </c>
      <c r="C73" s="561">
        <v>20</v>
      </c>
      <c r="D73" s="562">
        <f t="shared" si="2"/>
        <v>0.625</v>
      </c>
    </row>
    <row r="74" ht="24.95" customHeight="1" spans="1:4">
      <c r="A74" s="563" t="s">
        <v>612</v>
      </c>
      <c r="B74" s="561">
        <v>343</v>
      </c>
      <c r="C74" s="561">
        <v>123</v>
      </c>
      <c r="D74" s="562">
        <f t="shared" si="2"/>
        <v>0.359</v>
      </c>
    </row>
    <row r="75" ht="30" customHeight="1" spans="1:4">
      <c r="A75" s="563" t="s">
        <v>613</v>
      </c>
      <c r="B75" s="568">
        <v>220</v>
      </c>
      <c r="C75" s="568">
        <v>360</v>
      </c>
      <c r="D75" s="562">
        <f t="shared" si="2"/>
        <v>1.636</v>
      </c>
    </row>
    <row r="76" ht="30" customHeight="1" spans="1:4">
      <c r="A76" s="565" t="s">
        <v>1245</v>
      </c>
      <c r="B76" s="561"/>
      <c r="C76" s="559">
        <f>C77</f>
        <v>15000</v>
      </c>
      <c r="D76" s="562"/>
    </row>
    <row r="77" ht="30" customHeight="1" spans="1:4">
      <c r="A77" s="566" t="s">
        <v>1246</v>
      </c>
      <c r="B77" s="561"/>
      <c r="C77" s="561">
        <v>15000</v>
      </c>
      <c r="D77" s="562"/>
    </row>
    <row r="78" ht="30" customHeight="1" spans="1:4">
      <c r="A78" s="558" t="s">
        <v>1247</v>
      </c>
      <c r="B78" s="559">
        <f>SUM(B79)</f>
        <v>2506</v>
      </c>
      <c r="C78" s="567"/>
      <c r="D78" s="562" t="str">
        <f t="shared" ref="D78:D86" si="3">IF(AND(B78&lt;&gt;0,C78&lt;&gt;0),C78/B78,"")</f>
        <v/>
      </c>
    </row>
    <row r="79" ht="24.95" customHeight="1" spans="1:4">
      <c r="A79" s="563" t="s">
        <v>615</v>
      </c>
      <c r="B79" s="561">
        <f>SUM(B80)</f>
        <v>2506</v>
      </c>
      <c r="C79" s="567"/>
      <c r="D79" s="562" t="str">
        <f t="shared" si="3"/>
        <v/>
      </c>
    </row>
    <row r="80" ht="24.95" customHeight="1" spans="1:4">
      <c r="A80" s="563" t="s">
        <v>616</v>
      </c>
      <c r="B80" s="561">
        <v>2506</v>
      </c>
      <c r="C80" s="567"/>
      <c r="D80" s="562" t="str">
        <f t="shared" si="3"/>
        <v/>
      </c>
    </row>
    <row r="81" ht="24.95" customHeight="1" spans="1:4">
      <c r="A81" s="569" t="s">
        <v>507</v>
      </c>
      <c r="B81" s="559">
        <f>SUM(B6+B13+B23+B57+B64)+B78</f>
        <v>8503</v>
      </c>
      <c r="C81" s="559">
        <f>SUM(C6+C13+C23+C57+C64)+C78+C76</f>
        <v>69689</v>
      </c>
      <c r="D81" s="560">
        <f t="shared" si="3"/>
        <v>8.196</v>
      </c>
    </row>
    <row r="82" ht="30" customHeight="1" spans="1:4">
      <c r="A82" s="558" t="s">
        <v>1248</v>
      </c>
      <c r="B82" s="559">
        <f>B83</f>
        <v>1039</v>
      </c>
      <c r="C82" s="559">
        <f>C83</f>
        <v>0</v>
      </c>
      <c r="D82" s="562" t="str">
        <f t="shared" si="3"/>
        <v/>
      </c>
    </row>
    <row r="83" ht="24.95" customHeight="1" spans="1:4">
      <c r="A83" s="563" t="s">
        <v>617</v>
      </c>
      <c r="B83" s="561">
        <f>B84+B85</f>
        <v>1039</v>
      </c>
      <c r="C83" s="561">
        <f>SUM(C84:C85)</f>
        <v>0</v>
      </c>
      <c r="D83" s="562" t="str">
        <f t="shared" si="3"/>
        <v/>
      </c>
    </row>
    <row r="84" ht="24.95" customHeight="1" spans="1:4">
      <c r="A84" s="563" t="s">
        <v>618</v>
      </c>
      <c r="B84" s="561"/>
      <c r="C84" s="567"/>
      <c r="D84" s="562" t="str">
        <f t="shared" si="3"/>
        <v/>
      </c>
    </row>
    <row r="85" ht="24.95" customHeight="1" spans="1:4">
      <c r="A85" s="563" t="s">
        <v>619</v>
      </c>
      <c r="B85" s="561">
        <v>1039</v>
      </c>
      <c r="C85" s="567"/>
      <c r="D85" s="562" t="str">
        <f t="shared" si="3"/>
        <v/>
      </c>
    </row>
    <row r="86" ht="24.95" customHeight="1" spans="1:4">
      <c r="A86" s="563" t="s">
        <v>620</v>
      </c>
      <c r="B86" s="561"/>
      <c r="C86" s="567"/>
      <c r="D86" s="562" t="str">
        <f t="shared" si="3"/>
        <v/>
      </c>
    </row>
    <row r="87" ht="30" customHeight="1" spans="1:4">
      <c r="A87" s="570" t="s">
        <v>1249</v>
      </c>
      <c r="B87" s="559">
        <f>SUM(B88+B90)</f>
        <v>120</v>
      </c>
      <c r="C87" s="561">
        <v>0</v>
      </c>
      <c r="D87" s="562" t="str">
        <f t="shared" ref="D87:D93" si="4">IF(AND(B87&lt;&gt;0,C87&lt;&gt;0),C87/B87,"")</f>
        <v/>
      </c>
    </row>
    <row r="88" ht="24.95" customHeight="1" spans="1:4">
      <c r="A88" s="571" t="s">
        <v>516</v>
      </c>
      <c r="B88" s="572">
        <f>SUM(B89)</f>
        <v>0</v>
      </c>
      <c r="C88" s="572"/>
      <c r="D88" s="562" t="str">
        <f t="shared" si="4"/>
        <v/>
      </c>
    </row>
    <row r="89" ht="24.95" customHeight="1" spans="1:4">
      <c r="A89" s="571" t="s">
        <v>1250</v>
      </c>
      <c r="B89" s="572"/>
      <c r="C89" s="572"/>
      <c r="D89" s="562" t="str">
        <f t="shared" si="4"/>
        <v/>
      </c>
    </row>
    <row r="90" ht="24.95" customHeight="1" spans="1:4">
      <c r="A90" s="571" t="s">
        <v>621</v>
      </c>
      <c r="B90" s="572">
        <f>SUM(B91)</f>
        <v>120</v>
      </c>
      <c r="C90" s="572">
        <v>0</v>
      </c>
      <c r="D90" s="562" t="str">
        <f t="shared" si="4"/>
        <v/>
      </c>
    </row>
    <row r="91" ht="24.95" customHeight="1" spans="1:4">
      <c r="A91" s="571" t="s">
        <v>1251</v>
      </c>
      <c r="B91" s="572">
        <v>120</v>
      </c>
      <c r="C91" s="572"/>
      <c r="D91" s="562" t="str">
        <f t="shared" si="4"/>
        <v/>
      </c>
    </row>
    <row r="92" ht="30" customHeight="1" spans="1:4">
      <c r="A92" s="558" t="s">
        <v>519</v>
      </c>
      <c r="B92" s="559">
        <v>711</v>
      </c>
      <c r="C92" s="559"/>
      <c r="D92" s="562" t="str">
        <f t="shared" si="4"/>
        <v/>
      </c>
    </row>
    <row r="93" ht="30" customHeight="1" spans="1:4">
      <c r="A93" s="569" t="s">
        <v>521</v>
      </c>
      <c r="B93" s="573">
        <f>B87+B81+B82+B92</f>
        <v>10373</v>
      </c>
      <c r="C93" s="573">
        <f>SUM(C81,C82,C87,C92)</f>
        <v>69689</v>
      </c>
      <c r="D93" s="562">
        <f t="shared" si="4"/>
        <v>6.718</v>
      </c>
    </row>
  </sheetData>
  <mergeCells count="6">
    <mergeCell ref="A2:D2"/>
    <mergeCell ref="C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&amp;P+41 页，共 &amp;N+48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2"/>
  <sheetViews>
    <sheetView workbookViewId="0">
      <selection activeCell="A12" sqref="A12"/>
    </sheetView>
  </sheetViews>
  <sheetFormatPr defaultColWidth="9" defaultRowHeight="13.5" outlineLevelCol="3"/>
  <cols>
    <col min="1" max="1" width="38" style="538" customWidth="1"/>
    <col min="2" max="4" width="20.625" style="538" customWidth="1"/>
    <col min="5" max="16384" width="9" style="538"/>
  </cols>
  <sheetData>
    <row r="1" ht="28" customHeight="1" spans="1:1">
      <c r="A1" s="538" t="s">
        <v>1254</v>
      </c>
    </row>
    <row r="2" s="537" customFormat="1" ht="27" spans="1:4">
      <c r="A2" s="539" t="s">
        <v>1255</v>
      </c>
      <c r="B2" s="539"/>
      <c r="C2" s="539"/>
      <c r="D2" s="539"/>
    </row>
    <row r="3" s="538" customFormat="1" ht="18.75" spans="1:4">
      <c r="A3" s="540"/>
      <c r="B3" s="541"/>
      <c r="C3" s="542"/>
      <c r="D3" s="542" t="s">
        <v>2</v>
      </c>
    </row>
    <row r="4" s="538" customFormat="1" ht="37.5" spans="1:4">
      <c r="A4" s="519" t="s">
        <v>1127</v>
      </c>
      <c r="B4" s="268" t="str">
        <f>YEAR([2]封面!$B$7)-1&amp;"年预算数"</f>
        <v>2019年预算数</v>
      </c>
      <c r="C4" s="268" t="str">
        <f>YEAR([2]封面!$B$7)&amp;"年预算数"</f>
        <v>2020年预算数</v>
      </c>
      <c r="D4" s="269" t="s">
        <v>1256</v>
      </c>
    </row>
    <row r="5" s="538" customFormat="1" ht="18.75" spans="1:4">
      <c r="A5" s="543" t="s">
        <v>550</v>
      </c>
      <c r="B5" s="544"/>
      <c r="C5" s="544"/>
      <c r="D5" s="272"/>
    </row>
    <row r="6" s="538" customFormat="1" ht="18.75" spans="1:4">
      <c r="A6" s="543" t="s">
        <v>558</v>
      </c>
      <c r="B6" s="544"/>
      <c r="C6" s="544"/>
      <c r="D6" s="272"/>
    </row>
    <row r="7" s="538" customFormat="1" ht="18.75" spans="1:4">
      <c r="A7" s="543" t="s">
        <v>565</v>
      </c>
      <c r="B7" s="544"/>
      <c r="C7" s="544"/>
      <c r="D7" s="272"/>
    </row>
    <row r="8" s="538" customFormat="1" ht="18.75" spans="1:4">
      <c r="A8" s="543" t="s">
        <v>593</v>
      </c>
      <c r="B8" s="544"/>
      <c r="C8" s="544"/>
      <c r="D8" s="272"/>
    </row>
    <row r="9" s="538" customFormat="1" ht="18.75" spans="1:4">
      <c r="A9" s="543" t="s">
        <v>599</v>
      </c>
      <c r="B9" s="544"/>
      <c r="C9" s="544"/>
      <c r="D9" s="272"/>
    </row>
    <row r="10" s="538" customFormat="1" ht="18.75" spans="1:4">
      <c r="A10" s="543" t="s">
        <v>1257</v>
      </c>
      <c r="B10" s="544"/>
      <c r="C10" s="544"/>
      <c r="D10" s="272"/>
    </row>
    <row r="11" s="538" customFormat="1" ht="18.75" spans="1:4">
      <c r="A11" s="545" t="s">
        <v>1258</v>
      </c>
      <c r="B11" s="546"/>
      <c r="C11" s="546"/>
      <c r="D11" s="275"/>
    </row>
    <row r="12" spans="1:1">
      <c r="A12" s="538" t="s">
        <v>1148</v>
      </c>
    </row>
  </sheetData>
  <mergeCells count="1">
    <mergeCell ref="A2:D2"/>
  </mergeCells>
  <pageMargins left="0.75" right="0.75" top="1" bottom="1" header="0.5" footer="0.5"/>
  <pageSetup paperSize="9" scale="80"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E41"/>
  <sheetViews>
    <sheetView showZeros="0" topLeftCell="A22" workbookViewId="0">
      <selection activeCell="H14" sqref="H14"/>
    </sheetView>
  </sheetViews>
  <sheetFormatPr defaultColWidth="9" defaultRowHeight="14.25" outlineLevelCol="4"/>
  <cols>
    <col min="1" max="1" width="36.625" style="510" customWidth="1"/>
    <col min="2" max="4" width="18.25" style="510" customWidth="1"/>
    <col min="5" max="5" width="17" style="510" customWidth="1"/>
    <col min="6" max="16384" width="9" style="510"/>
  </cols>
  <sheetData>
    <row r="1" ht="18.95" customHeight="1" spans="1:1">
      <c r="A1" s="510" t="s">
        <v>1259</v>
      </c>
    </row>
    <row r="2" ht="27" customHeight="1" spans="1:5">
      <c r="A2" s="521" t="s">
        <v>1260</v>
      </c>
      <c r="B2" s="521"/>
      <c r="C2" s="521"/>
      <c r="D2" s="521"/>
      <c r="E2" s="522"/>
    </row>
    <row r="3" ht="22.5" spans="1:4">
      <c r="A3" s="523"/>
      <c r="B3" s="523"/>
      <c r="C3" s="525" t="s">
        <v>2</v>
      </c>
      <c r="D3" s="525"/>
    </row>
    <row r="4" ht="42.95" customHeight="1" spans="1:4">
      <c r="A4" s="526" t="s">
        <v>626</v>
      </c>
      <c r="B4" s="526" t="s">
        <v>6</v>
      </c>
      <c r="C4" s="526" t="s">
        <v>758</v>
      </c>
      <c r="D4" s="526" t="s">
        <v>759</v>
      </c>
    </row>
    <row r="5" ht="28" customHeight="1" spans="1:4">
      <c r="A5" s="527" t="s">
        <v>628</v>
      </c>
      <c r="B5" s="528">
        <f>SUM(B6:B19)</f>
        <v>7</v>
      </c>
      <c r="C5" s="528">
        <f>SUM(C6:C19)</f>
        <v>10</v>
      </c>
      <c r="D5" s="202">
        <f>C5/B5</f>
        <v>1.43</v>
      </c>
    </row>
    <row r="6" ht="28" customHeight="1" spans="1:4">
      <c r="A6" s="527" t="s">
        <v>629</v>
      </c>
      <c r="B6" s="534"/>
      <c r="C6" s="535"/>
      <c r="D6" s="528"/>
    </row>
    <row r="7" ht="28" customHeight="1" spans="1:4">
      <c r="A7" s="527" t="s">
        <v>630</v>
      </c>
      <c r="B7" s="536"/>
      <c r="C7" s="528"/>
      <c r="D7" s="528"/>
    </row>
    <row r="8" ht="28" customHeight="1" spans="1:4">
      <c r="A8" s="527" t="s">
        <v>631</v>
      </c>
      <c r="B8" s="536"/>
      <c r="C8" s="528"/>
      <c r="D8" s="528"/>
    </row>
    <row r="9" ht="28" customHeight="1" spans="1:4">
      <c r="A9" s="527" t="s">
        <v>632</v>
      </c>
      <c r="B9" s="536"/>
      <c r="C9" s="528"/>
      <c r="D9" s="528"/>
    </row>
    <row r="10" ht="28" customHeight="1" spans="1:4">
      <c r="A10" s="527" t="s">
        <v>633</v>
      </c>
      <c r="B10" s="536"/>
      <c r="C10" s="528"/>
      <c r="D10" s="528"/>
    </row>
    <row r="11" ht="28" customHeight="1" spans="1:4">
      <c r="A11" s="527" t="s">
        <v>634</v>
      </c>
      <c r="B11" s="536"/>
      <c r="C11" s="528"/>
      <c r="D11" s="528"/>
    </row>
    <row r="12" ht="28" customHeight="1" spans="1:4">
      <c r="A12" s="527" t="s">
        <v>635</v>
      </c>
      <c r="B12" s="536"/>
      <c r="C12" s="528"/>
      <c r="D12" s="528"/>
    </row>
    <row r="13" ht="28" customHeight="1" spans="1:4">
      <c r="A13" s="527" t="s">
        <v>636</v>
      </c>
      <c r="B13" s="536"/>
      <c r="C13" s="528"/>
      <c r="D13" s="528"/>
    </row>
    <row r="14" ht="28" customHeight="1" spans="1:4">
      <c r="A14" s="527" t="s">
        <v>637</v>
      </c>
      <c r="B14" s="536"/>
      <c r="C14" s="528"/>
      <c r="D14" s="528"/>
    </row>
    <row r="15" ht="28" customHeight="1" spans="1:4">
      <c r="A15" s="527" t="s">
        <v>638</v>
      </c>
      <c r="B15" s="536"/>
      <c r="C15" s="528"/>
      <c r="D15" s="528"/>
    </row>
    <row r="16" ht="28" customHeight="1" spans="1:4">
      <c r="A16" s="527" t="s">
        <v>639</v>
      </c>
      <c r="B16" s="536"/>
      <c r="C16" s="528"/>
      <c r="D16" s="528"/>
    </row>
    <row r="17" ht="28" customHeight="1" spans="1:4">
      <c r="A17" s="527" t="s">
        <v>640</v>
      </c>
      <c r="B17" s="536"/>
      <c r="C17" s="528"/>
      <c r="D17" s="528"/>
    </row>
    <row r="18" ht="28" customHeight="1" spans="1:4">
      <c r="A18" s="527" t="s">
        <v>641</v>
      </c>
      <c r="B18" s="536"/>
      <c r="C18" s="528"/>
      <c r="D18" s="528"/>
    </row>
    <row r="19" ht="28" customHeight="1" spans="1:4">
      <c r="A19" s="527" t="s">
        <v>642</v>
      </c>
      <c r="B19" s="528">
        <v>7</v>
      </c>
      <c r="C19" s="528">
        <v>10</v>
      </c>
      <c r="D19" s="202">
        <f>C19/B19</f>
        <v>1.43</v>
      </c>
    </row>
    <row r="20" ht="28" customHeight="1" spans="1:4">
      <c r="A20" s="527" t="s">
        <v>643</v>
      </c>
      <c r="B20" s="528">
        <f>SUM(B21:B24)</f>
        <v>0</v>
      </c>
      <c r="C20" s="528">
        <f>SUM(C21:C24)</f>
        <v>0</v>
      </c>
      <c r="D20" s="528"/>
    </row>
    <row r="21" ht="28" customHeight="1" spans="1:4">
      <c r="A21" s="527" t="s">
        <v>644</v>
      </c>
      <c r="B21" s="528"/>
      <c r="C21" s="528"/>
      <c r="D21" s="528"/>
    </row>
    <row r="22" ht="28" customHeight="1" spans="1:4">
      <c r="A22" s="527" t="s">
        <v>645</v>
      </c>
      <c r="B22" s="528"/>
      <c r="C22" s="528"/>
      <c r="D22" s="528"/>
    </row>
    <row r="23" ht="28" customHeight="1" spans="1:4">
      <c r="A23" s="527" t="s">
        <v>646</v>
      </c>
      <c r="B23" s="528"/>
      <c r="C23" s="528"/>
      <c r="D23" s="528"/>
    </row>
    <row r="24" ht="28" customHeight="1" spans="1:4">
      <c r="A24" s="527" t="s">
        <v>647</v>
      </c>
      <c r="B24" s="528"/>
      <c r="C24" s="528"/>
      <c r="D24" s="528"/>
    </row>
    <row r="25" ht="28" customHeight="1" spans="1:4">
      <c r="A25" s="527" t="s">
        <v>648</v>
      </c>
      <c r="B25" s="528">
        <f>SUM(B26:B30)</f>
        <v>0</v>
      </c>
      <c r="C25" s="528">
        <f>SUM(C26:C30)</f>
        <v>0</v>
      </c>
      <c r="D25" s="528"/>
    </row>
    <row r="26" ht="28" customHeight="1" spans="1:4">
      <c r="A26" s="527" t="s">
        <v>649</v>
      </c>
      <c r="B26" s="528"/>
      <c r="C26" s="528"/>
      <c r="D26" s="528"/>
    </row>
    <row r="27" ht="28" customHeight="1" spans="1:4">
      <c r="A27" s="527" t="s">
        <v>650</v>
      </c>
      <c r="B27" s="528"/>
      <c r="C27" s="528"/>
      <c r="D27" s="528"/>
    </row>
    <row r="28" ht="28" customHeight="1" spans="1:4">
      <c r="A28" s="527" t="s">
        <v>651</v>
      </c>
      <c r="B28" s="528"/>
      <c r="C28" s="528"/>
      <c r="D28" s="528"/>
    </row>
    <row r="29" ht="28" customHeight="1" spans="1:4">
      <c r="A29" s="527" t="s">
        <v>652</v>
      </c>
      <c r="B29" s="528"/>
      <c r="C29" s="528"/>
      <c r="D29" s="528"/>
    </row>
    <row r="30" ht="28" customHeight="1" spans="1:4">
      <c r="A30" s="527" t="s">
        <v>653</v>
      </c>
      <c r="B30" s="528"/>
      <c r="C30" s="528"/>
      <c r="D30" s="528"/>
    </row>
    <row r="31" ht="28" customHeight="1" spans="1:4">
      <c r="A31" s="527" t="s">
        <v>654</v>
      </c>
      <c r="B31" s="528">
        <f>SUM(B32:B34)</f>
        <v>0</v>
      </c>
      <c r="C31" s="528">
        <f>SUM(C32:C34)</f>
        <v>0</v>
      </c>
      <c r="D31" s="528"/>
    </row>
    <row r="32" ht="28" customHeight="1" spans="1:4">
      <c r="A32" s="527" t="s">
        <v>655</v>
      </c>
      <c r="B32" s="528"/>
      <c r="C32" s="528"/>
      <c r="D32" s="528"/>
    </row>
    <row r="33" ht="28" customHeight="1" spans="1:4">
      <c r="A33" s="527" t="s">
        <v>656</v>
      </c>
      <c r="B33" s="536"/>
      <c r="C33" s="528"/>
      <c r="D33" s="528"/>
    </row>
    <row r="34" ht="28" customHeight="1" spans="1:4">
      <c r="A34" s="527" t="s">
        <v>657</v>
      </c>
      <c r="B34" s="536"/>
      <c r="C34" s="528"/>
      <c r="D34" s="528"/>
    </row>
    <row r="35" ht="28" customHeight="1" spans="1:4">
      <c r="A35" s="527" t="s">
        <v>658</v>
      </c>
      <c r="B35" s="536"/>
      <c r="C35" s="528"/>
      <c r="D35" s="528"/>
    </row>
    <row r="36" ht="28" customHeight="1" spans="1:4">
      <c r="A36" s="530" t="s">
        <v>659</v>
      </c>
      <c r="B36" s="531">
        <f>SUM(B5,B20,B25,B31,B35)</f>
        <v>7</v>
      </c>
      <c r="C36" s="531">
        <f>SUM(C5,C20,C25,C31,C35)</f>
        <v>10</v>
      </c>
      <c r="D36" s="202">
        <f>C36/B36</f>
        <v>1.43</v>
      </c>
    </row>
    <row r="37" ht="28" customHeight="1" spans="1:4">
      <c r="A37" s="527" t="s">
        <v>660</v>
      </c>
      <c r="B37" s="528">
        <v>0</v>
      </c>
      <c r="C37" s="529"/>
      <c r="D37" s="528"/>
    </row>
    <row r="38" ht="28" customHeight="1" spans="1:4">
      <c r="A38" s="532" t="s">
        <v>661</v>
      </c>
      <c r="B38" s="528">
        <v>0</v>
      </c>
      <c r="C38" s="529"/>
      <c r="D38" s="528"/>
    </row>
    <row r="39" ht="28" customHeight="1" spans="1:4">
      <c r="A39" s="527" t="s">
        <v>662</v>
      </c>
      <c r="B39" s="528">
        <v>0</v>
      </c>
      <c r="C39" s="529"/>
      <c r="D39" s="528"/>
    </row>
    <row r="40" ht="28" customHeight="1" spans="1:4">
      <c r="A40" s="527"/>
      <c r="B40" s="528"/>
      <c r="C40" s="529"/>
      <c r="D40" s="528"/>
    </row>
    <row r="41" s="520" customFormat="1" ht="28" customHeight="1" spans="1:4">
      <c r="A41" s="533" t="s">
        <v>663</v>
      </c>
      <c r="B41" s="531">
        <f>SUM(B36:B39)</f>
        <v>7</v>
      </c>
      <c r="C41" s="531">
        <f>SUM(C36:C39)</f>
        <v>10</v>
      </c>
      <c r="D41" s="202">
        <f>C41/B41</f>
        <v>1.43</v>
      </c>
    </row>
  </sheetData>
  <mergeCells count="2">
    <mergeCell ref="A2:D2"/>
    <mergeCell ref="C3:D3"/>
  </mergeCells>
  <dataValidations count="1">
    <dataValidation type="textLength" operator="lessThanOrEqual" allowBlank="1" showInputMessage="1" showErrorMessage="1" errorTitle="提示" error="此处最多只能输入 [20] 个字符。" sqref="B4 D4">
      <formula1>20</formula1>
    </dataValidation>
  </dataValidations>
  <printOptions horizontalCentered="1"/>
  <pageMargins left="0.944444444444444" right="0.944444444444444" top="0.393055555555556" bottom="0.393055555555556" header="0.196527777777778" footer="0.196527777777778"/>
  <pageSetup paperSize="9" scale="64" fitToHeight="0" orientation="portrait" useFirstPageNumber="1"/>
  <headerFooter alignWithMargins="0">
    <oddFooter>&amp;C&amp;16第 &amp;P+44 页，共 &amp;N+50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F41"/>
  <sheetViews>
    <sheetView showZeros="0" topLeftCell="A28" workbookViewId="0">
      <selection activeCell="J34" sqref="J34"/>
    </sheetView>
  </sheetViews>
  <sheetFormatPr defaultColWidth="9" defaultRowHeight="14.25" outlineLevelCol="5"/>
  <cols>
    <col min="1" max="1" width="35.625" style="510" customWidth="1"/>
    <col min="2" max="4" width="16.875" style="510" customWidth="1"/>
    <col min="5" max="5" width="9" style="510"/>
    <col min="6" max="6" width="17" style="510" customWidth="1"/>
    <col min="7" max="16380" width="9" style="510"/>
  </cols>
  <sheetData>
    <row r="1" ht="18.95" customHeight="1" spans="1:1">
      <c r="A1" s="510" t="s">
        <v>1261</v>
      </c>
    </row>
    <row r="2" ht="27" customHeight="1" spans="1:6">
      <c r="A2" s="521" t="s">
        <v>1262</v>
      </c>
      <c r="B2" s="521"/>
      <c r="C2" s="521"/>
      <c r="D2" s="521"/>
      <c r="E2" s="522"/>
      <c r="F2" s="522"/>
    </row>
    <row r="3" ht="22.5" spans="1:4">
      <c r="A3" s="523"/>
      <c r="B3" s="524"/>
      <c r="C3" s="525" t="s">
        <v>2</v>
      </c>
      <c r="D3" s="525"/>
    </row>
    <row r="4" ht="42.95" customHeight="1" spans="1:4">
      <c r="A4" s="526" t="s">
        <v>666</v>
      </c>
      <c r="B4" s="526" t="s">
        <v>6</v>
      </c>
      <c r="C4" s="526" t="s">
        <v>758</v>
      </c>
      <c r="D4" s="526" t="s">
        <v>759</v>
      </c>
    </row>
    <row r="5" ht="28" customHeight="1" spans="1:4">
      <c r="A5" s="527" t="s">
        <v>667</v>
      </c>
      <c r="B5" s="528">
        <f t="shared" ref="B5:D5" si="0">SUM(B6:B7)</f>
        <v>0</v>
      </c>
      <c r="C5" s="528">
        <f t="shared" si="0"/>
        <v>0</v>
      </c>
      <c r="D5" s="528">
        <f t="shared" si="0"/>
        <v>0</v>
      </c>
    </row>
    <row r="6" ht="28" customHeight="1" spans="1:4">
      <c r="A6" s="527" t="s">
        <v>668</v>
      </c>
      <c r="B6" s="528"/>
      <c r="C6" s="528"/>
      <c r="D6" s="528"/>
    </row>
    <row r="7" ht="28" customHeight="1" spans="1:4">
      <c r="A7" s="527" t="s">
        <v>669</v>
      </c>
      <c r="B7" s="528"/>
      <c r="C7" s="528"/>
      <c r="D7" s="528"/>
    </row>
    <row r="8" ht="28" customHeight="1" spans="1:4">
      <c r="A8" s="527" t="s">
        <v>670</v>
      </c>
      <c r="B8" s="528">
        <f>SUM(B9,B19,B28,B30,B34)</f>
        <v>0</v>
      </c>
      <c r="C8" s="528">
        <f>SUM(C9,C19,C28,C30,C34)</f>
        <v>0</v>
      </c>
      <c r="D8" s="202"/>
    </row>
    <row r="9" ht="28" customHeight="1" spans="1:4">
      <c r="A9" s="527" t="s">
        <v>671</v>
      </c>
      <c r="B9" s="528">
        <f t="shared" ref="B9:D9" si="1">SUM(B10:B18)</f>
        <v>0</v>
      </c>
      <c r="C9" s="528">
        <f t="shared" si="1"/>
        <v>0</v>
      </c>
      <c r="D9" s="528">
        <f t="shared" si="1"/>
        <v>0</v>
      </c>
    </row>
    <row r="10" ht="28" customHeight="1" spans="1:4">
      <c r="A10" s="527" t="s">
        <v>672</v>
      </c>
      <c r="B10" s="528"/>
      <c r="C10" s="529"/>
      <c r="D10" s="529"/>
    </row>
    <row r="11" ht="28" customHeight="1" spans="1:4">
      <c r="A11" s="527" t="s">
        <v>673</v>
      </c>
      <c r="B11" s="528"/>
      <c r="C11" s="529"/>
      <c r="D11" s="529"/>
    </row>
    <row r="12" ht="28" customHeight="1" spans="1:4">
      <c r="A12" s="527" t="s">
        <v>674</v>
      </c>
      <c r="B12" s="528"/>
      <c r="C12" s="529"/>
      <c r="D12" s="529"/>
    </row>
    <row r="13" ht="28" customHeight="1" spans="1:4">
      <c r="A13" s="527" t="s">
        <v>675</v>
      </c>
      <c r="B13" s="528"/>
      <c r="C13" s="529"/>
      <c r="D13" s="529"/>
    </row>
    <row r="14" ht="28" customHeight="1" spans="1:4">
      <c r="A14" s="527" t="s">
        <v>676</v>
      </c>
      <c r="B14" s="528"/>
      <c r="C14" s="529"/>
      <c r="D14" s="529"/>
    </row>
    <row r="15" ht="28" customHeight="1" spans="1:4">
      <c r="A15" s="527" t="s">
        <v>677</v>
      </c>
      <c r="B15" s="528"/>
      <c r="C15" s="529"/>
      <c r="D15" s="529"/>
    </row>
    <row r="16" ht="28" customHeight="1" spans="1:4">
      <c r="A16" s="527" t="s">
        <v>678</v>
      </c>
      <c r="B16" s="528"/>
      <c r="C16" s="529"/>
      <c r="D16" s="529"/>
    </row>
    <row r="17" ht="28" customHeight="1" spans="1:4">
      <c r="A17" s="527" t="s">
        <v>679</v>
      </c>
      <c r="B17" s="528"/>
      <c r="C17" s="529"/>
      <c r="D17" s="529"/>
    </row>
    <row r="18" ht="28" customHeight="1" spans="1:4">
      <c r="A18" s="527" t="s">
        <v>680</v>
      </c>
      <c r="B18" s="528"/>
      <c r="C18" s="529"/>
      <c r="D18" s="529"/>
    </row>
    <row r="19" ht="28" customHeight="1" spans="1:4">
      <c r="A19" s="527" t="s">
        <v>681</v>
      </c>
      <c r="B19" s="528">
        <f t="shared" ref="B19:D19" si="2">SUM(B20:B27)</f>
        <v>0</v>
      </c>
      <c r="C19" s="528">
        <f t="shared" si="2"/>
        <v>0</v>
      </c>
      <c r="D19" s="528">
        <f t="shared" si="2"/>
        <v>0</v>
      </c>
    </row>
    <row r="20" ht="28" customHeight="1" spans="1:4">
      <c r="A20" s="527" t="s">
        <v>682</v>
      </c>
      <c r="B20" s="528"/>
      <c r="C20" s="529"/>
      <c r="D20" s="529"/>
    </row>
    <row r="21" ht="28" customHeight="1" spans="1:4">
      <c r="A21" s="527" t="s">
        <v>683</v>
      </c>
      <c r="B21" s="528"/>
      <c r="C21" s="529"/>
      <c r="D21" s="529"/>
    </row>
    <row r="22" ht="28" customHeight="1" spans="1:4">
      <c r="A22" s="527" t="s">
        <v>684</v>
      </c>
      <c r="B22" s="528"/>
      <c r="C22" s="529"/>
      <c r="D22" s="529"/>
    </row>
    <row r="23" ht="28" customHeight="1" spans="1:4">
      <c r="A23" s="527" t="s">
        <v>685</v>
      </c>
      <c r="B23" s="528"/>
      <c r="C23" s="529"/>
      <c r="D23" s="529"/>
    </row>
    <row r="24" ht="28" customHeight="1" spans="1:4">
      <c r="A24" s="527" t="s">
        <v>686</v>
      </c>
      <c r="B24" s="528"/>
      <c r="C24" s="529"/>
      <c r="D24" s="529"/>
    </row>
    <row r="25" ht="28" customHeight="1" spans="1:4">
      <c r="A25" s="527" t="s">
        <v>687</v>
      </c>
      <c r="B25" s="528"/>
      <c r="C25" s="529"/>
      <c r="D25" s="529"/>
    </row>
    <row r="26" ht="28" customHeight="1" spans="1:4">
      <c r="A26" s="527" t="s">
        <v>688</v>
      </c>
      <c r="B26" s="528"/>
      <c r="C26" s="529"/>
      <c r="D26" s="529"/>
    </row>
    <row r="27" ht="28" customHeight="1" spans="1:4">
      <c r="A27" s="527" t="s">
        <v>689</v>
      </c>
      <c r="B27" s="528"/>
      <c r="C27" s="529"/>
      <c r="D27" s="529"/>
    </row>
    <row r="28" ht="28" customHeight="1" spans="1:4">
      <c r="A28" s="527" t="s">
        <v>690</v>
      </c>
      <c r="B28" s="528">
        <f t="shared" ref="B28:D28" si="3">SUM(A29)</f>
        <v>0</v>
      </c>
      <c r="C28" s="528">
        <f t="shared" si="3"/>
        <v>0</v>
      </c>
      <c r="D28" s="528">
        <f t="shared" si="3"/>
        <v>0</v>
      </c>
    </row>
    <row r="29" ht="28" customHeight="1" spans="1:4">
      <c r="A29" s="527" t="s">
        <v>691</v>
      </c>
      <c r="B29" s="528"/>
      <c r="C29" s="529"/>
      <c r="D29" s="529"/>
    </row>
    <row r="30" ht="28" customHeight="1" spans="1:4">
      <c r="A30" s="527" t="s">
        <v>692</v>
      </c>
      <c r="B30" s="528">
        <f t="shared" ref="B30:D30" si="4">SUM(B31:B33)</f>
        <v>0</v>
      </c>
      <c r="C30" s="528">
        <f t="shared" si="4"/>
        <v>0</v>
      </c>
      <c r="D30" s="528">
        <f t="shared" si="4"/>
        <v>0</v>
      </c>
    </row>
    <row r="31" ht="28" customHeight="1" spans="1:4">
      <c r="A31" s="527" t="s">
        <v>1263</v>
      </c>
      <c r="B31" s="528"/>
      <c r="C31" s="529"/>
      <c r="D31" s="529"/>
    </row>
    <row r="32" ht="28" customHeight="1" spans="1:4">
      <c r="A32" s="527" t="s">
        <v>694</v>
      </c>
      <c r="B32" s="528"/>
      <c r="C32" s="529"/>
      <c r="D32" s="529"/>
    </row>
    <row r="33" ht="28" customHeight="1" spans="1:4">
      <c r="A33" s="527" t="s">
        <v>695</v>
      </c>
      <c r="B33" s="528"/>
      <c r="C33" s="529"/>
      <c r="D33" s="529"/>
    </row>
    <row r="34" ht="28" customHeight="1" spans="1:4">
      <c r="A34" s="527" t="s">
        <v>696</v>
      </c>
      <c r="B34" s="528">
        <f>SUM(B35)</f>
        <v>0</v>
      </c>
      <c r="C34" s="528">
        <f>SUM(C35)</f>
        <v>0</v>
      </c>
      <c r="D34" s="202"/>
    </row>
    <row r="35" ht="28" customHeight="1" spans="1:4">
      <c r="A35" s="527" t="s">
        <v>697</v>
      </c>
      <c r="B35" s="528"/>
      <c r="C35" s="529"/>
      <c r="D35" s="202"/>
    </row>
    <row r="36" ht="28" customHeight="1" spans="1:4">
      <c r="A36" s="530" t="s">
        <v>698</v>
      </c>
      <c r="B36" s="531">
        <f>SUM(B5,B8)</f>
        <v>0</v>
      </c>
      <c r="C36" s="531">
        <f>SUM(C5,C8)</f>
        <v>0</v>
      </c>
      <c r="D36" s="202"/>
    </row>
    <row r="37" ht="28" customHeight="1" spans="1:4">
      <c r="A37" s="527" t="s">
        <v>699</v>
      </c>
      <c r="B37" s="528">
        <v>0</v>
      </c>
      <c r="C37" s="529"/>
      <c r="D37" s="529"/>
    </row>
    <row r="38" ht="28" customHeight="1" spans="1:4">
      <c r="A38" s="532" t="s">
        <v>700</v>
      </c>
      <c r="B38" s="528">
        <v>7</v>
      </c>
      <c r="C38" s="529">
        <v>10</v>
      </c>
      <c r="D38" s="529"/>
    </row>
    <row r="39" ht="28" customHeight="1" spans="1:4">
      <c r="A39" s="527" t="s">
        <v>701</v>
      </c>
      <c r="B39" s="528">
        <v>0</v>
      </c>
      <c r="C39" s="529"/>
      <c r="D39" s="529"/>
    </row>
    <row r="40" ht="28" customHeight="1" spans="1:4">
      <c r="A40" s="532" t="s">
        <v>702</v>
      </c>
      <c r="B40" s="528"/>
      <c r="C40" s="529"/>
      <c r="D40" s="529"/>
    </row>
    <row r="41" s="520" customFormat="1" ht="28" customHeight="1" spans="1:4">
      <c r="A41" s="533" t="s">
        <v>703</v>
      </c>
      <c r="B41" s="531">
        <f>SUM(B36:B40)</f>
        <v>7</v>
      </c>
      <c r="C41" s="531">
        <f>SUM(C36:C40)</f>
        <v>10</v>
      </c>
      <c r="D41" s="202">
        <f>C41/B41</f>
        <v>1.43</v>
      </c>
    </row>
  </sheetData>
  <mergeCells count="2">
    <mergeCell ref="A2:D2"/>
    <mergeCell ref="C3:D3"/>
  </mergeCells>
  <dataValidations count="1">
    <dataValidation type="textLength" operator="lessThanOrEqual" allowBlank="1" showInputMessage="1" showErrorMessage="1" errorTitle="提示" error="此处最多只能输入 [20] 个字符。" sqref="B4 D4">
      <formula1>20</formula1>
    </dataValidation>
  </dataValidations>
  <printOptions horizontalCentered="1"/>
  <pageMargins left="0.944444444444444" right="0.944444444444444" top="0.393055555555556" bottom="0.393055555555556" header="0.196527777777778" footer="0.196527777777778"/>
  <pageSetup paperSize="9" scale="88" fitToHeight="0" orientation="portrait" useFirstPageNumber="1"/>
  <headerFooter alignWithMargins="0">
    <oddFooter>&amp;C&amp;16第 &amp;P+44 页，共 &amp;N+50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E41"/>
  <sheetViews>
    <sheetView showZeros="0" workbookViewId="0">
      <selection activeCell="A2" sqref="A2:D2"/>
    </sheetView>
  </sheetViews>
  <sheetFormatPr defaultColWidth="9" defaultRowHeight="14.25" outlineLevelCol="4"/>
  <cols>
    <col min="1" max="1" width="36.625" style="510" customWidth="1"/>
    <col min="2" max="4" width="18.25" style="510" customWidth="1"/>
    <col min="5" max="5" width="17" style="510" customWidth="1"/>
    <col min="6" max="16384" width="9" style="510"/>
  </cols>
  <sheetData>
    <row r="1" ht="18.95" customHeight="1" spans="1:1">
      <c r="A1" s="510" t="s">
        <v>1264</v>
      </c>
    </row>
    <row r="2" ht="27" customHeight="1" spans="1:5">
      <c r="A2" s="521" t="s">
        <v>1265</v>
      </c>
      <c r="B2" s="521"/>
      <c r="C2" s="521"/>
      <c r="D2" s="521"/>
      <c r="E2" s="522"/>
    </row>
    <row r="3" ht="22.5" spans="1:4">
      <c r="A3" s="523"/>
      <c r="B3" s="523"/>
      <c r="C3" s="525" t="s">
        <v>2</v>
      </c>
      <c r="D3" s="525"/>
    </row>
    <row r="4" ht="42.95" customHeight="1" spans="1:4">
      <c r="A4" s="526" t="s">
        <v>626</v>
      </c>
      <c r="B4" s="526" t="s">
        <v>6</v>
      </c>
      <c r="C4" s="526" t="s">
        <v>758</v>
      </c>
      <c r="D4" s="526" t="s">
        <v>759</v>
      </c>
    </row>
    <row r="5" ht="28" customHeight="1" spans="1:4">
      <c r="A5" s="527" t="s">
        <v>628</v>
      </c>
      <c r="B5" s="528">
        <f>SUM(B6:B19)</f>
        <v>7</v>
      </c>
      <c r="C5" s="528">
        <f>SUM(C6:C19)</f>
        <v>10</v>
      </c>
      <c r="D5" s="202">
        <f>C5/B5</f>
        <v>1.43</v>
      </c>
    </row>
    <row r="6" ht="28" customHeight="1" spans="1:4">
      <c r="A6" s="527" t="s">
        <v>629</v>
      </c>
      <c r="B6" s="534"/>
      <c r="C6" s="535"/>
      <c r="D6" s="528"/>
    </row>
    <row r="7" ht="28" customHeight="1" spans="1:4">
      <c r="A7" s="527" t="s">
        <v>630</v>
      </c>
      <c r="B7" s="536"/>
      <c r="C7" s="528"/>
      <c r="D7" s="528"/>
    </row>
    <row r="8" ht="28" customHeight="1" spans="1:4">
      <c r="A8" s="527" t="s">
        <v>631</v>
      </c>
      <c r="B8" s="536"/>
      <c r="C8" s="528"/>
      <c r="D8" s="528"/>
    </row>
    <row r="9" ht="28" customHeight="1" spans="1:4">
      <c r="A9" s="527" t="s">
        <v>632</v>
      </c>
      <c r="B9" s="536"/>
      <c r="C9" s="528"/>
      <c r="D9" s="528"/>
    </row>
    <row r="10" ht="28" customHeight="1" spans="1:4">
      <c r="A10" s="527" t="s">
        <v>633</v>
      </c>
      <c r="B10" s="536"/>
      <c r="C10" s="528"/>
      <c r="D10" s="528"/>
    </row>
    <row r="11" ht="28" customHeight="1" spans="1:4">
      <c r="A11" s="527" t="s">
        <v>634</v>
      </c>
      <c r="B11" s="536"/>
      <c r="C11" s="528"/>
      <c r="D11" s="528"/>
    </row>
    <row r="12" ht="28" customHeight="1" spans="1:4">
      <c r="A12" s="527" t="s">
        <v>635</v>
      </c>
      <c r="B12" s="536"/>
      <c r="C12" s="528"/>
      <c r="D12" s="528"/>
    </row>
    <row r="13" ht="28" customHeight="1" spans="1:4">
      <c r="A13" s="527" t="s">
        <v>636</v>
      </c>
      <c r="B13" s="536"/>
      <c r="C13" s="528"/>
      <c r="D13" s="528"/>
    </row>
    <row r="14" ht="28" customHeight="1" spans="1:4">
      <c r="A14" s="527" t="s">
        <v>637</v>
      </c>
      <c r="B14" s="536"/>
      <c r="C14" s="528"/>
      <c r="D14" s="528"/>
    </row>
    <row r="15" ht="28" customHeight="1" spans="1:4">
      <c r="A15" s="527" t="s">
        <v>638</v>
      </c>
      <c r="B15" s="536"/>
      <c r="C15" s="528"/>
      <c r="D15" s="528"/>
    </row>
    <row r="16" ht="28" customHeight="1" spans="1:4">
      <c r="A16" s="527" t="s">
        <v>639</v>
      </c>
      <c r="B16" s="536"/>
      <c r="C16" s="528"/>
      <c r="D16" s="528"/>
    </row>
    <row r="17" ht="28" customHeight="1" spans="1:4">
      <c r="A17" s="527" t="s">
        <v>640</v>
      </c>
      <c r="B17" s="536"/>
      <c r="C17" s="528"/>
      <c r="D17" s="528"/>
    </row>
    <row r="18" ht="28" customHeight="1" spans="1:4">
      <c r="A18" s="527" t="s">
        <v>641</v>
      </c>
      <c r="B18" s="536"/>
      <c r="C18" s="528"/>
      <c r="D18" s="528"/>
    </row>
    <row r="19" ht="28" customHeight="1" spans="1:4">
      <c r="A19" s="527" t="s">
        <v>642</v>
      </c>
      <c r="B19" s="528">
        <v>7</v>
      </c>
      <c r="C19" s="528">
        <v>10</v>
      </c>
      <c r="D19" s="202">
        <f>C19/B19</f>
        <v>1.43</v>
      </c>
    </row>
    <row r="20" ht="28" customHeight="1" spans="1:4">
      <c r="A20" s="527" t="s">
        <v>643</v>
      </c>
      <c r="B20" s="528">
        <f>SUM(B21:B24)</f>
        <v>0</v>
      </c>
      <c r="C20" s="528">
        <f>SUM(C21:C24)</f>
        <v>0</v>
      </c>
      <c r="D20" s="528"/>
    </row>
    <row r="21" ht="28" customHeight="1" spans="1:4">
      <c r="A21" s="527" t="s">
        <v>644</v>
      </c>
      <c r="B21" s="528"/>
      <c r="C21" s="528"/>
      <c r="D21" s="528"/>
    </row>
    <row r="22" ht="28" customHeight="1" spans="1:4">
      <c r="A22" s="527" t="s">
        <v>645</v>
      </c>
      <c r="B22" s="528"/>
      <c r="C22" s="528"/>
      <c r="D22" s="528"/>
    </row>
    <row r="23" ht="28" customHeight="1" spans="1:4">
      <c r="A23" s="527" t="s">
        <v>646</v>
      </c>
      <c r="B23" s="528"/>
      <c r="C23" s="528"/>
      <c r="D23" s="528"/>
    </row>
    <row r="24" ht="28" customHeight="1" spans="1:4">
      <c r="A24" s="527" t="s">
        <v>647</v>
      </c>
      <c r="B24" s="528"/>
      <c r="C24" s="528"/>
      <c r="D24" s="528"/>
    </row>
    <row r="25" ht="28" customHeight="1" spans="1:4">
      <c r="A25" s="527" t="s">
        <v>648</v>
      </c>
      <c r="B25" s="528">
        <f>SUM(B26:B30)</f>
        <v>0</v>
      </c>
      <c r="C25" s="528">
        <f>SUM(C26:C30)</f>
        <v>0</v>
      </c>
      <c r="D25" s="528"/>
    </row>
    <row r="26" ht="28" customHeight="1" spans="1:4">
      <c r="A26" s="527" t="s">
        <v>649</v>
      </c>
      <c r="B26" s="528"/>
      <c r="C26" s="528"/>
      <c r="D26" s="528"/>
    </row>
    <row r="27" ht="28" customHeight="1" spans="1:4">
      <c r="A27" s="527" t="s">
        <v>650</v>
      </c>
      <c r="B27" s="528"/>
      <c r="C27" s="528"/>
      <c r="D27" s="528"/>
    </row>
    <row r="28" ht="28" customHeight="1" spans="1:4">
      <c r="A28" s="527" t="s">
        <v>651</v>
      </c>
      <c r="B28" s="528"/>
      <c r="C28" s="528"/>
      <c r="D28" s="528"/>
    </row>
    <row r="29" ht="28" customHeight="1" spans="1:4">
      <c r="A29" s="527" t="s">
        <v>652</v>
      </c>
      <c r="B29" s="528"/>
      <c r="C29" s="528"/>
      <c r="D29" s="528"/>
    </row>
    <row r="30" ht="28" customHeight="1" spans="1:4">
      <c r="A30" s="527" t="s">
        <v>653</v>
      </c>
      <c r="B30" s="528"/>
      <c r="C30" s="528"/>
      <c r="D30" s="528"/>
    </row>
    <row r="31" ht="28" customHeight="1" spans="1:4">
      <c r="A31" s="527" t="s">
        <v>654</v>
      </c>
      <c r="B31" s="528">
        <f>SUM(B32:B34)</f>
        <v>0</v>
      </c>
      <c r="C31" s="528">
        <f>SUM(C32:C34)</f>
        <v>0</v>
      </c>
      <c r="D31" s="528"/>
    </row>
    <row r="32" ht="28" customHeight="1" spans="1:4">
      <c r="A32" s="527" t="s">
        <v>655</v>
      </c>
      <c r="B32" s="528"/>
      <c r="C32" s="528"/>
      <c r="D32" s="528"/>
    </row>
    <row r="33" ht="28" customHeight="1" spans="1:4">
      <c r="A33" s="527" t="s">
        <v>656</v>
      </c>
      <c r="B33" s="536"/>
      <c r="C33" s="528"/>
      <c r="D33" s="528"/>
    </row>
    <row r="34" ht="28" customHeight="1" spans="1:4">
      <c r="A34" s="527" t="s">
        <v>657</v>
      </c>
      <c r="B34" s="536"/>
      <c r="C34" s="528"/>
      <c r="D34" s="528"/>
    </row>
    <row r="35" ht="28" customHeight="1" spans="1:4">
      <c r="A35" s="527" t="s">
        <v>658</v>
      </c>
      <c r="B35" s="536"/>
      <c r="C35" s="528"/>
      <c r="D35" s="528"/>
    </row>
    <row r="36" ht="28" customHeight="1" spans="1:4">
      <c r="A36" s="530" t="s">
        <v>659</v>
      </c>
      <c r="B36" s="531">
        <f>SUM(B5,B20,B25,B31,B35)</f>
        <v>7</v>
      </c>
      <c r="C36" s="531">
        <f>SUM(C5,C20,C25,C31,C35)</f>
        <v>10</v>
      </c>
      <c r="D36" s="202">
        <f>C36/B36</f>
        <v>1.43</v>
      </c>
    </row>
    <row r="37" ht="28" customHeight="1" spans="1:4">
      <c r="A37" s="527" t="s">
        <v>660</v>
      </c>
      <c r="B37" s="528">
        <v>0</v>
      </c>
      <c r="C37" s="529"/>
      <c r="D37" s="528"/>
    </row>
    <row r="38" ht="28" customHeight="1" spans="1:4">
      <c r="A38" s="532" t="s">
        <v>661</v>
      </c>
      <c r="B38" s="528">
        <v>0</v>
      </c>
      <c r="C38" s="529"/>
      <c r="D38" s="528"/>
    </row>
    <row r="39" ht="28" customHeight="1" spans="1:4">
      <c r="A39" s="527" t="s">
        <v>662</v>
      </c>
      <c r="B39" s="528">
        <v>0</v>
      </c>
      <c r="C39" s="529"/>
      <c r="D39" s="528"/>
    </row>
    <row r="40" ht="28" customHeight="1" spans="1:4">
      <c r="A40" s="527"/>
      <c r="B40" s="528"/>
      <c r="C40" s="529"/>
      <c r="D40" s="528"/>
    </row>
    <row r="41" s="520" customFormat="1" ht="28" customHeight="1" spans="1:4">
      <c r="A41" s="533" t="s">
        <v>663</v>
      </c>
      <c r="B41" s="531">
        <f>SUM(B36:B39)</f>
        <v>7</v>
      </c>
      <c r="C41" s="531">
        <f>SUM(C36:C39)</f>
        <v>10</v>
      </c>
      <c r="D41" s="202">
        <f>C41/B41</f>
        <v>1.43</v>
      </c>
    </row>
  </sheetData>
  <mergeCells count="2">
    <mergeCell ref="A2:D2"/>
    <mergeCell ref="C3:D3"/>
  </mergeCells>
  <dataValidations count="1">
    <dataValidation type="textLength" operator="lessThanOrEqual" allowBlank="1" showInputMessage="1" showErrorMessage="1" errorTitle="提示" error="此处最多只能输入 [20] 个字符。" sqref="B4 D4">
      <formula1>20</formula1>
    </dataValidation>
  </dataValidations>
  <printOptions horizontalCentered="1"/>
  <pageMargins left="0.944444444444444" right="0.944444444444444" top="0.393055555555556" bottom="0.393055555555556" header="0.196527777777778" footer="0.196527777777778"/>
  <pageSetup paperSize="9" scale="64" fitToHeight="0" orientation="portrait" useFirstPageNumber="1"/>
  <headerFooter alignWithMargins="0">
    <oddFooter>&amp;C&amp;16第 &amp;P+44 页，共 &amp;N+50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F41"/>
  <sheetViews>
    <sheetView showZeros="0" workbookViewId="0">
      <selection activeCell="H6" sqref="H6"/>
    </sheetView>
  </sheetViews>
  <sheetFormatPr defaultColWidth="9" defaultRowHeight="14.25" outlineLevelCol="5"/>
  <cols>
    <col min="1" max="1" width="35.625" style="510" customWidth="1"/>
    <col min="2" max="3" width="16.875" style="510" customWidth="1"/>
    <col min="4" max="4" width="29.75" style="510" customWidth="1"/>
    <col min="5" max="5" width="9" style="510"/>
    <col min="6" max="6" width="17" style="510" customWidth="1"/>
    <col min="7" max="7" width="11.375" style="510" customWidth="1"/>
    <col min="8" max="16380" width="9" style="510"/>
  </cols>
  <sheetData>
    <row r="1" ht="18.95" customHeight="1" spans="1:1">
      <c r="A1" s="510" t="s">
        <v>1266</v>
      </c>
    </row>
    <row r="2" ht="27" customHeight="1" spans="1:6">
      <c r="A2" s="521" t="s">
        <v>1267</v>
      </c>
      <c r="B2" s="521"/>
      <c r="C2" s="521"/>
      <c r="D2" s="521"/>
      <c r="E2" s="522"/>
      <c r="F2" s="522"/>
    </row>
    <row r="3" ht="22.5" spans="1:4">
      <c r="A3" s="523"/>
      <c r="B3" s="524"/>
      <c r="C3" s="525" t="s">
        <v>2</v>
      </c>
      <c r="D3" s="525"/>
    </row>
    <row r="4" ht="42.95" customHeight="1" spans="1:4">
      <c r="A4" s="526" t="s">
        <v>666</v>
      </c>
      <c r="B4" s="526" t="s">
        <v>6</v>
      </c>
      <c r="C4" s="526" t="s">
        <v>758</v>
      </c>
      <c r="D4" s="526" t="s">
        <v>759</v>
      </c>
    </row>
    <row r="5" ht="28" customHeight="1" spans="1:4">
      <c r="A5" s="527" t="s">
        <v>667</v>
      </c>
      <c r="B5" s="528">
        <f>SUM(B6:B7)</f>
        <v>0</v>
      </c>
      <c r="C5" s="528">
        <f>SUM(C6:C7)</f>
        <v>0</v>
      </c>
      <c r="D5" s="528">
        <f>SUM(D6:D7)</f>
        <v>0</v>
      </c>
    </row>
    <row r="6" ht="28" customHeight="1" spans="1:4">
      <c r="A6" s="527" t="s">
        <v>668</v>
      </c>
      <c r="B6" s="528"/>
      <c r="C6" s="528"/>
      <c r="D6" s="528"/>
    </row>
    <row r="7" ht="28" customHeight="1" spans="1:4">
      <c r="A7" s="527" t="s">
        <v>669</v>
      </c>
      <c r="B7" s="528"/>
      <c r="C7" s="528"/>
      <c r="D7" s="528"/>
    </row>
    <row r="8" ht="28" customHeight="1" spans="1:4">
      <c r="A8" s="527" t="s">
        <v>670</v>
      </c>
      <c r="B8" s="528">
        <f>SUM(B9,B19,B28,B30,B34)</f>
        <v>0</v>
      </c>
      <c r="C8" s="528">
        <f>SUM(C9,C19,C28,C30,C34)</f>
        <v>0</v>
      </c>
      <c r="D8" s="202"/>
    </row>
    <row r="9" ht="28" customHeight="1" spans="1:4">
      <c r="A9" s="527" t="s">
        <v>671</v>
      </c>
      <c r="B9" s="528">
        <f>SUM(B10:B18)</f>
        <v>0</v>
      </c>
      <c r="C9" s="528">
        <f>SUM(C10:C18)</f>
        <v>0</v>
      </c>
      <c r="D9" s="528">
        <f>SUM(D10:D18)</f>
        <v>0</v>
      </c>
    </row>
    <row r="10" ht="28" customHeight="1" spans="1:4">
      <c r="A10" s="527" t="s">
        <v>672</v>
      </c>
      <c r="B10" s="528"/>
      <c r="C10" s="529"/>
      <c r="D10" s="529"/>
    </row>
    <row r="11" ht="28" customHeight="1" spans="1:4">
      <c r="A11" s="527" t="s">
        <v>673</v>
      </c>
      <c r="B11" s="528"/>
      <c r="C11" s="529"/>
      <c r="D11" s="529"/>
    </row>
    <row r="12" ht="28" customHeight="1" spans="1:4">
      <c r="A12" s="527" t="s">
        <v>674</v>
      </c>
      <c r="B12" s="528"/>
      <c r="C12" s="529"/>
      <c r="D12" s="529"/>
    </row>
    <row r="13" ht="28" customHeight="1" spans="1:4">
      <c r="A13" s="527" t="s">
        <v>675</v>
      </c>
      <c r="B13" s="528"/>
      <c r="C13" s="529"/>
      <c r="D13" s="529"/>
    </row>
    <row r="14" ht="28" customHeight="1" spans="1:4">
      <c r="A14" s="527" t="s">
        <v>676</v>
      </c>
      <c r="B14" s="528"/>
      <c r="C14" s="529"/>
      <c r="D14" s="529"/>
    </row>
    <row r="15" ht="28" customHeight="1" spans="1:4">
      <c r="A15" s="527" t="s">
        <v>677</v>
      </c>
      <c r="B15" s="528"/>
      <c r="C15" s="529"/>
      <c r="D15" s="529"/>
    </row>
    <row r="16" ht="28" customHeight="1" spans="1:4">
      <c r="A16" s="527" t="s">
        <v>678</v>
      </c>
      <c r="B16" s="528"/>
      <c r="C16" s="529"/>
      <c r="D16" s="529"/>
    </row>
    <row r="17" ht="28" customHeight="1" spans="1:4">
      <c r="A17" s="527" t="s">
        <v>679</v>
      </c>
      <c r="B17" s="528"/>
      <c r="C17" s="529"/>
      <c r="D17" s="529"/>
    </row>
    <row r="18" ht="28" customHeight="1" spans="1:4">
      <c r="A18" s="527" t="s">
        <v>680</v>
      </c>
      <c r="B18" s="528"/>
      <c r="C18" s="529"/>
      <c r="D18" s="529"/>
    </row>
    <row r="19" ht="28" customHeight="1" spans="1:4">
      <c r="A19" s="527" t="s">
        <v>681</v>
      </c>
      <c r="B19" s="528">
        <f>SUM(B20:B27)</f>
        <v>0</v>
      </c>
      <c r="C19" s="528">
        <f>SUM(C20:C27)</f>
        <v>0</v>
      </c>
      <c r="D19" s="528">
        <f>SUM(D20:D27)</f>
        <v>0</v>
      </c>
    </row>
    <row r="20" ht="28" customHeight="1" spans="1:4">
      <c r="A20" s="527" t="s">
        <v>682</v>
      </c>
      <c r="B20" s="528"/>
      <c r="C20" s="529"/>
      <c r="D20" s="529"/>
    </row>
    <row r="21" ht="28" customHeight="1" spans="1:4">
      <c r="A21" s="527" t="s">
        <v>683</v>
      </c>
      <c r="B21" s="528"/>
      <c r="C21" s="529"/>
      <c r="D21" s="529"/>
    </row>
    <row r="22" ht="28" customHeight="1" spans="1:4">
      <c r="A22" s="527" t="s">
        <v>684</v>
      </c>
      <c r="B22" s="528"/>
      <c r="C22" s="529"/>
      <c r="D22" s="529"/>
    </row>
    <row r="23" ht="28" customHeight="1" spans="1:4">
      <c r="A23" s="527" t="s">
        <v>685</v>
      </c>
      <c r="B23" s="528"/>
      <c r="C23" s="529"/>
      <c r="D23" s="529"/>
    </row>
    <row r="24" ht="28" customHeight="1" spans="1:4">
      <c r="A24" s="527" t="s">
        <v>686</v>
      </c>
      <c r="B24" s="528"/>
      <c r="C24" s="529"/>
      <c r="D24" s="529"/>
    </row>
    <row r="25" ht="28" customHeight="1" spans="1:4">
      <c r="A25" s="527" t="s">
        <v>687</v>
      </c>
      <c r="B25" s="528"/>
      <c r="C25" s="529"/>
      <c r="D25" s="529"/>
    </row>
    <row r="26" ht="28" customHeight="1" spans="1:4">
      <c r="A26" s="527" t="s">
        <v>688</v>
      </c>
      <c r="B26" s="528"/>
      <c r="C26" s="529"/>
      <c r="D26" s="529"/>
    </row>
    <row r="27" ht="28" customHeight="1" spans="1:4">
      <c r="A27" s="527" t="s">
        <v>689</v>
      </c>
      <c r="B27" s="528"/>
      <c r="C27" s="529"/>
      <c r="D27" s="529"/>
    </row>
    <row r="28" ht="28" customHeight="1" spans="1:4">
      <c r="A28" s="527" t="s">
        <v>690</v>
      </c>
      <c r="B28" s="528">
        <f>SUM(A29)</f>
        <v>0</v>
      </c>
      <c r="C28" s="528">
        <f>SUM(B29)</f>
        <v>0</v>
      </c>
      <c r="D28" s="528">
        <f>SUM(C29)</f>
        <v>0</v>
      </c>
    </row>
    <row r="29" ht="28" customHeight="1" spans="1:4">
      <c r="A29" s="527" t="s">
        <v>691</v>
      </c>
      <c r="B29" s="528"/>
      <c r="C29" s="529"/>
      <c r="D29" s="529"/>
    </row>
    <row r="30" ht="28" customHeight="1" spans="1:4">
      <c r="A30" s="527" t="s">
        <v>692</v>
      </c>
      <c r="B30" s="528">
        <f>SUM(B31:B33)</f>
        <v>0</v>
      </c>
      <c r="C30" s="528">
        <f>SUM(C31:C33)</f>
        <v>0</v>
      </c>
      <c r="D30" s="528">
        <f>SUM(D31:D33)</f>
        <v>0</v>
      </c>
    </row>
    <row r="31" ht="28" customHeight="1" spans="1:4">
      <c r="A31" s="527" t="s">
        <v>1263</v>
      </c>
      <c r="B31" s="528"/>
      <c r="C31" s="529"/>
      <c r="D31" s="529"/>
    </row>
    <row r="32" ht="28" customHeight="1" spans="1:4">
      <c r="A32" s="527" t="s">
        <v>694</v>
      </c>
      <c r="B32" s="528"/>
      <c r="C32" s="529"/>
      <c r="D32" s="529"/>
    </row>
    <row r="33" ht="28" customHeight="1" spans="1:4">
      <c r="A33" s="527" t="s">
        <v>695</v>
      </c>
      <c r="B33" s="528"/>
      <c r="C33" s="529"/>
      <c r="D33" s="529"/>
    </row>
    <row r="34" ht="28" customHeight="1" spans="1:4">
      <c r="A34" s="527" t="s">
        <v>696</v>
      </c>
      <c r="B34" s="528">
        <f>SUM(B35)</f>
        <v>0</v>
      </c>
      <c r="C34" s="528">
        <f>SUM(C35)</f>
        <v>0</v>
      </c>
      <c r="D34" s="202"/>
    </row>
    <row r="35" ht="28" customHeight="1" spans="1:4">
      <c r="A35" s="527" t="s">
        <v>697</v>
      </c>
      <c r="B35" s="528"/>
      <c r="C35" s="529"/>
      <c r="D35" s="202"/>
    </row>
    <row r="36" ht="28" customHeight="1" spans="1:4">
      <c r="A36" s="530" t="s">
        <v>698</v>
      </c>
      <c r="B36" s="531">
        <f>SUM(B5,B8)</f>
        <v>0</v>
      </c>
      <c r="C36" s="531">
        <f>SUM(C5,C8)</f>
        <v>0</v>
      </c>
      <c r="D36" s="202"/>
    </row>
    <row r="37" ht="28" customHeight="1" spans="1:4">
      <c r="A37" s="527" t="s">
        <v>699</v>
      </c>
      <c r="B37" s="528">
        <v>0</v>
      </c>
      <c r="C37" s="529"/>
      <c r="D37" s="529"/>
    </row>
    <row r="38" ht="28" customHeight="1" spans="1:4">
      <c r="A38" s="532" t="s">
        <v>700</v>
      </c>
      <c r="B38" s="528">
        <v>7</v>
      </c>
      <c r="C38" s="529">
        <v>10</v>
      </c>
      <c r="D38" s="529"/>
    </row>
    <row r="39" ht="28" customHeight="1" spans="1:4">
      <c r="A39" s="527" t="s">
        <v>701</v>
      </c>
      <c r="B39" s="528">
        <v>0</v>
      </c>
      <c r="C39" s="529"/>
      <c r="D39" s="529"/>
    </row>
    <row r="40" ht="28" customHeight="1" spans="1:4">
      <c r="A40" s="532" t="s">
        <v>702</v>
      </c>
      <c r="B40" s="528"/>
      <c r="C40" s="529"/>
      <c r="D40" s="529"/>
    </row>
    <row r="41" s="520" customFormat="1" ht="28" customHeight="1" spans="1:4">
      <c r="A41" s="533" t="s">
        <v>703</v>
      </c>
      <c r="B41" s="531">
        <f>SUM(B36:B40)</f>
        <v>7</v>
      </c>
      <c r="C41" s="531">
        <f>SUM(C36:C40)</f>
        <v>10</v>
      </c>
      <c r="D41" s="202">
        <f>C41/B41</f>
        <v>1.43</v>
      </c>
    </row>
  </sheetData>
  <mergeCells count="2">
    <mergeCell ref="A2:D2"/>
    <mergeCell ref="C3:D3"/>
  </mergeCells>
  <dataValidations count="1">
    <dataValidation type="textLength" operator="lessThanOrEqual" allowBlank="1" showInputMessage="1" showErrorMessage="1" errorTitle="提示" error="此处最多只能输入 [20] 个字符。" sqref="B4 D4">
      <formula1>20</formula1>
    </dataValidation>
  </dataValidations>
  <printOptions horizontalCentered="1"/>
  <pageMargins left="0.944444444444444" right="0.944444444444444" top="0.393055555555556" bottom="0.393055555555556" header="0.196527777777778" footer="0.196527777777778"/>
  <pageSetup paperSize="9" scale="88" fitToHeight="0" orientation="portrait" useFirstPageNumber="1"/>
  <headerFooter alignWithMargins="0">
    <oddFooter>&amp;C&amp;16第 &amp;P+44 页，共 &amp;N+50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17"/>
  <sheetViews>
    <sheetView workbookViewId="0">
      <selection activeCell="E28" sqref="E28"/>
    </sheetView>
  </sheetViews>
  <sheetFormatPr defaultColWidth="9" defaultRowHeight="14.25" outlineLevelCol="1"/>
  <cols>
    <col min="1" max="1" width="38" style="181" customWidth="1"/>
    <col min="2" max="2" width="45.5" style="182" customWidth="1"/>
    <col min="3" max="3" width="12.625" style="181"/>
    <col min="4" max="16363" width="9" style="181"/>
    <col min="16364" max="16365" width="35.625" style="181"/>
    <col min="16366" max="16366" width="9" style="181"/>
    <col min="16367" max="16384" width="9" style="428"/>
  </cols>
  <sheetData>
    <row r="1" ht="27" customHeight="1" spans="1:1">
      <c r="A1" s="510" t="s">
        <v>1268</v>
      </c>
    </row>
    <row r="2" s="181" customFormat="1" ht="27" spans="1:2">
      <c r="A2" s="511" t="s">
        <v>1269</v>
      </c>
      <c r="B2" s="512"/>
    </row>
    <row r="3" s="181" customFormat="1" ht="18.75" spans="1:2">
      <c r="A3" s="513"/>
      <c r="B3" s="514" t="s">
        <v>2</v>
      </c>
    </row>
    <row r="4" s="180" customFormat="1" ht="18.75" spans="1:2">
      <c r="A4" s="148" t="s">
        <v>1151</v>
      </c>
      <c r="B4" s="148" t="s">
        <v>1270</v>
      </c>
    </row>
    <row r="5" s="181" customFormat="1" ht="18.75" spans="1:2">
      <c r="A5" s="518" t="s">
        <v>1156</v>
      </c>
      <c r="B5" s="189"/>
    </row>
    <row r="6" s="181" customFormat="1" ht="18.75" spans="1:2">
      <c r="A6" s="518" t="s">
        <v>1157</v>
      </c>
      <c r="B6" s="189"/>
    </row>
    <row r="7" s="181" customFormat="1" ht="18.75" spans="1:2">
      <c r="A7" s="518" t="s">
        <v>1158</v>
      </c>
      <c r="B7" s="189"/>
    </row>
    <row r="8" s="181" customFormat="1" ht="18.75" spans="1:2">
      <c r="A8" s="518" t="s">
        <v>1159</v>
      </c>
      <c r="B8" s="189"/>
    </row>
    <row r="9" s="181" customFormat="1" ht="18.75" spans="1:2">
      <c r="A9" s="518" t="s">
        <v>1160</v>
      </c>
      <c r="B9" s="189"/>
    </row>
    <row r="10" s="181" customFormat="1" ht="18.75" spans="1:2">
      <c r="A10" s="518" t="s">
        <v>1161</v>
      </c>
      <c r="B10" s="189"/>
    </row>
    <row r="11" s="181" customFormat="1" ht="18.75" spans="1:2">
      <c r="A11" s="518" t="s">
        <v>1162</v>
      </c>
      <c r="B11" s="189"/>
    </row>
    <row r="12" s="181" customFormat="1" ht="18.75" spans="1:2">
      <c r="A12" s="518" t="s">
        <v>1163</v>
      </c>
      <c r="B12" s="189"/>
    </row>
    <row r="13" s="181" customFormat="1" ht="18.75" spans="1:2">
      <c r="A13" s="518" t="s">
        <v>1164</v>
      </c>
      <c r="B13" s="189"/>
    </row>
    <row r="14" s="181" customFormat="1" ht="18.75" spans="1:2">
      <c r="A14" s="518" t="s">
        <v>1165</v>
      </c>
      <c r="B14" s="189"/>
    </row>
    <row r="15" s="181" customFormat="1" ht="18.75" spans="1:2">
      <c r="A15" s="518" t="s">
        <v>1166</v>
      </c>
      <c r="B15" s="189"/>
    </row>
    <row r="16" s="181" customFormat="1" ht="18.75" spans="1:2">
      <c r="A16" s="519" t="s">
        <v>1271</v>
      </c>
      <c r="B16" s="191"/>
    </row>
    <row r="17" spans="1:1">
      <c r="A17" s="181" t="s">
        <v>1148</v>
      </c>
    </row>
  </sheetData>
  <mergeCells count="1">
    <mergeCell ref="A2:B2"/>
  </mergeCells>
  <conditionalFormatting sqref="B4:D4">
    <cfRule type="cellIs" dxfId="0" priority="2" stopIfTrue="1" operator="lessThanOrEqual">
      <formula>-1</formula>
    </cfRule>
  </conditionalFormatting>
  <conditionalFormatting sqref="C2:D3">
    <cfRule type="cellIs" dxfId="0" priority="3" stopIfTrue="1" operator="greaterThanOrEqual">
      <formula>10</formula>
    </cfRule>
    <cfRule type="cellIs" dxfId="0" priority="4" stopIfTrue="1" operator="lessThanOrEqual">
      <formula>-1</formula>
    </cfRule>
  </conditionalFormatting>
  <conditionalFormatting sqref="B5:D7">
    <cfRule type="cellIs" dxfId="0" priority="1" stopIfTrue="1" operator="lessThanOrEqual">
      <formula>-1</formula>
    </cfRule>
  </conditionalFormatting>
  <pageMargins left="0.75" right="0.75" top="1" bottom="1" header="0.5" footer="0.5"/>
  <pageSetup paperSize="9" scale="8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XEW22"/>
  <sheetViews>
    <sheetView workbookViewId="0">
      <selection activeCell="A21" sqref="A21"/>
    </sheetView>
  </sheetViews>
  <sheetFormatPr defaultColWidth="9" defaultRowHeight="14.25"/>
  <cols>
    <col min="1" max="1" width="46.625" style="181" customWidth="1"/>
    <col min="2" max="2" width="38" style="182" customWidth="1"/>
    <col min="3" max="16371" width="9" style="181"/>
    <col min="16372" max="16373" width="35.625" style="181"/>
    <col min="16374" max="16374" width="9" style="181"/>
    <col min="16375" max="16384" width="9" style="428"/>
  </cols>
  <sheetData>
    <row r="1" ht="20" customHeight="1" spans="1:1">
      <c r="A1" s="510" t="s">
        <v>1272</v>
      </c>
    </row>
    <row r="2" s="181" customFormat="1" ht="27" spans="1:2">
      <c r="A2" s="511" t="s">
        <v>1273</v>
      </c>
      <c r="B2" s="512"/>
    </row>
    <row r="3" s="181" customFormat="1" ht="18.75" spans="1:2">
      <c r="A3" s="513"/>
      <c r="B3" s="514" t="s">
        <v>2</v>
      </c>
    </row>
    <row r="4" s="180" customFormat="1" ht="18.75" spans="1:2">
      <c r="A4" s="148" t="s">
        <v>3</v>
      </c>
      <c r="B4" s="148" t="s">
        <v>1270</v>
      </c>
    </row>
    <row r="5" s="181" customFormat="1" ht="18.75" spans="1:2">
      <c r="A5" s="515"/>
      <c r="B5" s="189"/>
    </row>
    <row r="6" s="181" customFormat="1" ht="18.75" spans="1:2">
      <c r="A6" s="515"/>
      <c r="B6" s="189"/>
    </row>
    <row r="7" s="181" customFormat="1" ht="18.75" spans="1:2">
      <c r="A7" s="515"/>
      <c r="B7" s="189"/>
    </row>
    <row r="8" s="181" customFormat="1" ht="18.75" spans="1:2">
      <c r="A8" s="515"/>
      <c r="B8" s="189"/>
    </row>
    <row r="9" s="181" customFormat="1" ht="18.75" spans="1:2">
      <c r="A9" s="515"/>
      <c r="B9" s="189"/>
    </row>
    <row r="10" s="181" customFormat="1" ht="18.75" spans="1:2">
      <c r="A10" s="515"/>
      <c r="B10" s="189"/>
    </row>
    <row r="11" s="181" customFormat="1" ht="18.75" spans="1:2">
      <c r="A11" s="516"/>
      <c r="B11" s="189"/>
    </row>
    <row r="12" s="181" customFormat="1" ht="18.75" spans="1:2">
      <c r="A12" s="517"/>
      <c r="B12" s="189"/>
    </row>
    <row r="13" s="181" customFormat="1" ht="18.75" spans="1:2">
      <c r="A13" s="518"/>
      <c r="B13" s="189"/>
    </row>
    <row r="14" s="181" customFormat="1" ht="18.75" spans="1:2">
      <c r="A14" s="518"/>
      <c r="B14" s="189"/>
    </row>
    <row r="15" s="181" customFormat="1" ht="18.75" spans="1:2">
      <c r="A15" s="518"/>
      <c r="B15" s="189"/>
    </row>
    <row r="16" s="181" customFormat="1" ht="18.75" spans="1:2">
      <c r="A16" s="518"/>
      <c r="B16" s="189"/>
    </row>
    <row r="17" s="181" customFormat="1" ht="18.75" spans="1:2">
      <c r="A17" s="518"/>
      <c r="B17" s="189"/>
    </row>
    <row r="18" s="181" customFormat="1" ht="18.75" spans="1:2">
      <c r="A18" s="518"/>
      <c r="B18" s="189"/>
    </row>
    <row r="19" s="181" customFormat="1" ht="18.75" spans="1:2">
      <c r="A19" s="518"/>
      <c r="B19" s="189"/>
    </row>
    <row r="20" s="181" customFormat="1" ht="18.75" spans="1:2">
      <c r="A20" s="519" t="s">
        <v>1271</v>
      </c>
      <c r="B20" s="191"/>
    </row>
    <row r="21" s="181" customFormat="1" spans="1:16377">
      <c r="A21" s="181" t="s">
        <v>1274</v>
      </c>
      <c r="B21" s="182"/>
      <c r="XEU21" s="428"/>
      <c r="XEV21" s="428"/>
      <c r="XEW21" s="428"/>
    </row>
    <row r="22" s="181" customFormat="1" spans="2:16377">
      <c r="B22" s="182"/>
      <c r="XEU22" s="428"/>
      <c r="XEV22" s="428"/>
      <c r="XEW22" s="428"/>
    </row>
  </sheetData>
  <mergeCells count="1">
    <mergeCell ref="A2:B2"/>
  </mergeCells>
  <conditionalFormatting sqref="B4:G4">
    <cfRule type="cellIs" dxfId="0" priority="2" stopIfTrue="1" operator="lessThanOrEqual">
      <formula>-1</formula>
    </cfRule>
  </conditionalFormatting>
  <conditionalFormatting sqref="B5:G10">
    <cfRule type="cellIs" dxfId="0" priority="1" stopIfTrue="1" operator="lessThanOrEqual">
      <formula>-1</formula>
    </cfRule>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G37"/>
  <sheetViews>
    <sheetView showGridLines="0" showZeros="0" workbookViewId="0">
      <pane xSplit="12" ySplit="6" topLeftCell="M22" activePane="bottomRight" state="frozen"/>
      <selection/>
      <selection pane="topRight"/>
      <selection pane="bottomLeft"/>
      <selection pane="bottomRight" activeCell="H33" sqref="H33"/>
    </sheetView>
  </sheetViews>
  <sheetFormatPr defaultColWidth="9" defaultRowHeight="14.25" outlineLevelCol="6"/>
  <cols>
    <col min="1" max="1" width="33.125" style="574" customWidth="1"/>
    <col min="2" max="6" width="11.625" style="574" customWidth="1"/>
    <col min="7" max="16384" width="9" style="574"/>
  </cols>
  <sheetData>
    <row r="1" ht="19.15" customHeight="1" spans="1:7">
      <c r="A1" s="3" t="s">
        <v>522</v>
      </c>
      <c r="B1" s="3"/>
      <c r="C1" s="3"/>
      <c r="D1" s="3"/>
      <c r="E1" s="3"/>
      <c r="F1" s="3"/>
      <c r="G1" s="738"/>
    </row>
    <row r="2" ht="31.15" customHeight="1" spans="1:7">
      <c r="A2" s="576" t="s">
        <v>523</v>
      </c>
      <c r="B2" s="577"/>
      <c r="C2" s="577"/>
      <c r="D2" s="577"/>
      <c r="E2" s="577"/>
      <c r="F2" s="577"/>
      <c r="G2" s="738"/>
    </row>
    <row r="3" ht="24" customHeight="1" spans="1:7">
      <c r="A3" s="814" t="str">
        <f>""</f>
        <v/>
      </c>
      <c r="B3" s="815"/>
      <c r="C3" s="815"/>
      <c r="D3" s="580" t="s">
        <v>2</v>
      </c>
      <c r="E3" s="580"/>
      <c r="F3" s="580"/>
      <c r="G3" s="738"/>
    </row>
    <row r="4" ht="18.95" customHeight="1" spans="1:7">
      <c r="A4" s="660" t="s">
        <v>3</v>
      </c>
      <c r="B4" s="585" t="s">
        <v>4</v>
      </c>
      <c r="C4" s="585" t="s">
        <v>5</v>
      </c>
      <c r="D4" s="585" t="s">
        <v>6</v>
      </c>
      <c r="E4" s="816" t="s">
        <v>7</v>
      </c>
      <c r="F4" s="816" t="s">
        <v>8</v>
      </c>
      <c r="G4" s="3"/>
    </row>
    <row r="5" ht="17.1" customHeight="1" spans="1:7">
      <c r="A5" s="663"/>
      <c r="B5" s="585"/>
      <c r="C5" s="585"/>
      <c r="D5" s="585"/>
      <c r="E5" s="817"/>
      <c r="F5" s="817"/>
      <c r="G5" s="3"/>
    </row>
    <row r="6" ht="30" customHeight="1" spans="1:7">
      <c r="A6" s="587" t="s">
        <v>524</v>
      </c>
      <c r="B6" s="818"/>
      <c r="C6" s="818"/>
      <c r="D6" s="818"/>
      <c r="E6" s="819"/>
      <c r="F6" s="313" t="str">
        <f>IF(AND(B6&lt;&gt;0,D6&lt;&gt;0),D6/B6,"")</f>
        <v/>
      </c>
      <c r="G6" s="3"/>
    </row>
    <row r="7" ht="30" customHeight="1" spans="1:7">
      <c r="A7" s="587" t="s">
        <v>525</v>
      </c>
      <c r="B7" s="818"/>
      <c r="C7" s="818"/>
      <c r="D7" s="818"/>
      <c r="E7" s="819" t="s">
        <v>526</v>
      </c>
      <c r="F7" s="313" t="str">
        <f>IF(AND(B7&lt;&gt;0,D7&lt;&gt;0),D7/B7,"")</f>
        <v/>
      </c>
      <c r="G7" s="3"/>
    </row>
    <row r="8" ht="30" customHeight="1" spans="1:7">
      <c r="A8" s="587" t="s">
        <v>527</v>
      </c>
      <c r="B8" s="818"/>
      <c r="C8" s="818"/>
      <c r="D8" s="818"/>
      <c r="E8" s="819" t="s">
        <v>526</v>
      </c>
      <c r="F8" s="313" t="str">
        <f>IF(AND(B8&lt;&gt;0,D8&lt;&gt;0),D8/B8,"")</f>
        <v/>
      </c>
      <c r="G8" s="3"/>
    </row>
    <row r="9" ht="30" customHeight="1" spans="1:7">
      <c r="A9" s="587" t="s">
        <v>528</v>
      </c>
      <c r="B9" s="820">
        <f>SUM(B10:B16)</f>
        <v>31205</v>
      </c>
      <c r="C9" s="820">
        <f>SUM(C10:C16)</f>
        <v>21168</v>
      </c>
      <c r="D9" s="820">
        <f>SUM(D10:D16)</f>
        <v>8144</v>
      </c>
      <c r="E9" s="821">
        <f>D9/B9</f>
        <v>0.261</v>
      </c>
      <c r="F9" s="822">
        <f>D9/C9</f>
        <v>0.385</v>
      </c>
      <c r="G9" s="3"/>
    </row>
    <row r="10" ht="30" customHeight="1" spans="1:7">
      <c r="A10" s="590" t="s">
        <v>529</v>
      </c>
      <c r="B10" s="818">
        <v>31205</v>
      </c>
      <c r="C10" s="818">
        <v>21168</v>
      </c>
      <c r="D10" s="818">
        <v>6897</v>
      </c>
      <c r="E10" s="819">
        <f>D10/B10</f>
        <v>0.221</v>
      </c>
      <c r="F10" s="313">
        <f>D10/C10</f>
        <v>0.326</v>
      </c>
      <c r="G10" s="3"/>
    </row>
    <row r="11" ht="30" customHeight="1" spans="1:7">
      <c r="A11" s="591" t="s">
        <v>530</v>
      </c>
      <c r="B11" s="818"/>
      <c r="C11" s="818"/>
      <c r="D11" s="818"/>
      <c r="E11" s="819"/>
      <c r="F11" s="313"/>
      <c r="G11" s="3"/>
    </row>
    <row r="12" ht="30" customHeight="1" spans="1:7">
      <c r="A12" s="590" t="s">
        <v>531</v>
      </c>
      <c r="B12" s="818"/>
      <c r="C12" s="818"/>
      <c r="D12" s="818"/>
      <c r="E12" s="819"/>
      <c r="F12" s="313"/>
      <c r="G12" s="3"/>
    </row>
    <row r="13" ht="30" customHeight="1" spans="1:7">
      <c r="A13" s="591" t="s">
        <v>532</v>
      </c>
      <c r="B13" s="818"/>
      <c r="C13" s="818"/>
      <c r="D13" s="818"/>
      <c r="E13" s="819"/>
      <c r="F13" s="313"/>
      <c r="G13" s="3"/>
    </row>
    <row r="14" ht="30" customHeight="1" spans="1:7">
      <c r="A14" s="591" t="s">
        <v>533</v>
      </c>
      <c r="B14" s="818"/>
      <c r="C14" s="818"/>
      <c r="D14" s="818"/>
      <c r="E14" s="819"/>
      <c r="F14" s="313"/>
      <c r="G14" s="3"/>
    </row>
    <row r="15" ht="30" customHeight="1" spans="1:7">
      <c r="A15" s="591" t="s">
        <v>534</v>
      </c>
      <c r="B15" s="818"/>
      <c r="C15" s="818"/>
      <c r="D15" s="818">
        <v>1247</v>
      </c>
      <c r="E15" s="819"/>
      <c r="F15" s="313"/>
      <c r="G15" s="3"/>
    </row>
    <row r="16" ht="30" customHeight="1" spans="1:7">
      <c r="A16" s="590" t="s">
        <v>535</v>
      </c>
      <c r="B16" s="818"/>
      <c r="C16" s="818"/>
      <c r="D16" s="818"/>
      <c r="E16" s="819"/>
      <c r="F16" s="313"/>
      <c r="G16" s="3"/>
    </row>
    <row r="17" ht="30" customHeight="1" spans="1:7">
      <c r="A17" s="587" t="s">
        <v>536</v>
      </c>
      <c r="B17" s="823"/>
      <c r="C17" s="823"/>
      <c r="D17" s="823"/>
      <c r="E17" s="821"/>
      <c r="F17" s="822"/>
      <c r="G17" s="3"/>
    </row>
    <row r="18" ht="30" customHeight="1" spans="1:7">
      <c r="A18" s="587" t="s">
        <v>537</v>
      </c>
      <c r="B18" s="820"/>
      <c r="C18" s="820"/>
      <c r="D18" s="820"/>
      <c r="E18" s="821"/>
      <c r="F18" s="822"/>
      <c r="G18" s="3"/>
    </row>
    <row r="19" ht="30" customHeight="1" spans="1:7">
      <c r="A19" s="587" t="s">
        <v>538</v>
      </c>
      <c r="B19" s="823"/>
      <c r="C19" s="823"/>
      <c r="D19" s="823"/>
      <c r="E19" s="821"/>
      <c r="F19" s="822"/>
      <c r="G19" s="3"/>
    </row>
    <row r="20" ht="30" customHeight="1" spans="1:7">
      <c r="A20" s="587" t="s">
        <v>539</v>
      </c>
      <c r="B20" s="823"/>
      <c r="C20" s="823"/>
      <c r="D20" s="823"/>
      <c r="E20" s="821"/>
      <c r="F20" s="822"/>
      <c r="G20" s="3"/>
    </row>
    <row r="21" ht="30" customHeight="1" spans="1:7">
      <c r="A21" s="587" t="s">
        <v>540</v>
      </c>
      <c r="B21" s="820"/>
      <c r="C21" s="820"/>
      <c r="D21" s="820"/>
      <c r="E21" s="821"/>
      <c r="F21" s="822"/>
      <c r="G21" s="3"/>
    </row>
    <row r="22" ht="30" customHeight="1" spans="1:7">
      <c r="A22" s="587" t="s">
        <v>541</v>
      </c>
      <c r="B22" s="820">
        <v>200</v>
      </c>
      <c r="C22" s="820">
        <v>282</v>
      </c>
      <c r="D22" s="820">
        <v>291</v>
      </c>
      <c r="E22" s="821">
        <f>D22/B22</f>
        <v>1.455</v>
      </c>
      <c r="F22" s="822">
        <f>D22/C22</f>
        <v>1.032</v>
      </c>
      <c r="G22" s="3"/>
    </row>
    <row r="23" ht="30" customHeight="1" spans="1:7">
      <c r="A23" s="681"/>
      <c r="B23" s="824"/>
      <c r="C23" s="824"/>
      <c r="D23" s="824"/>
      <c r="E23" s="819"/>
      <c r="F23" s="313"/>
      <c r="G23" s="3"/>
    </row>
    <row r="24" ht="30" customHeight="1" spans="1:7">
      <c r="A24" s="592" t="s">
        <v>32</v>
      </c>
      <c r="B24" s="820">
        <f>SUM(B6:B9,B17:B22)</f>
        <v>31405</v>
      </c>
      <c r="C24" s="820">
        <f>SUM(C6:C9,C17:C22)</f>
        <v>21450</v>
      </c>
      <c r="D24" s="820">
        <f>SUM(D6:D9,D17:D22)</f>
        <v>8435</v>
      </c>
      <c r="E24" s="821">
        <f>D24/B24</f>
        <v>0.269</v>
      </c>
      <c r="F24" s="822">
        <f>D24/C24</f>
        <v>0.393</v>
      </c>
      <c r="G24" s="3"/>
    </row>
    <row r="25" ht="30" customHeight="1" spans="1:7">
      <c r="A25" s="594" t="s">
        <v>33</v>
      </c>
      <c r="B25" s="820">
        <f>SUM(B26)</f>
        <v>1500</v>
      </c>
      <c r="C25" s="820">
        <f>SUM(C26)</f>
        <v>1706</v>
      </c>
      <c r="D25" s="820">
        <f>SUM(D26,D29)</f>
        <v>1818</v>
      </c>
      <c r="E25" s="821">
        <f>D25/B25</f>
        <v>1.212</v>
      </c>
      <c r="F25" s="822">
        <f>D25/C25</f>
        <v>1.066</v>
      </c>
      <c r="G25" s="3"/>
    </row>
    <row r="26" ht="30" customHeight="1" spans="1:7">
      <c r="A26" s="591" t="s">
        <v>542</v>
      </c>
      <c r="B26" s="824">
        <f>SUM(B27:B28)</f>
        <v>1500</v>
      </c>
      <c r="C26" s="824">
        <f>SUM(C27:C28)</f>
        <v>1706</v>
      </c>
      <c r="D26" s="824">
        <f>SUM(D27:D28)</f>
        <v>1773</v>
      </c>
      <c r="E26" s="819">
        <f>D26/B26</f>
        <v>1.182</v>
      </c>
      <c r="F26" s="313">
        <f>D26/C26</f>
        <v>1.039</v>
      </c>
      <c r="G26" s="3"/>
    </row>
    <row r="27" ht="30" customHeight="1" spans="1:7">
      <c r="A27" s="591" t="s">
        <v>543</v>
      </c>
      <c r="B27" s="818">
        <v>1500</v>
      </c>
      <c r="C27" s="818">
        <v>1706</v>
      </c>
      <c r="D27" s="818">
        <v>1773</v>
      </c>
      <c r="E27" s="819">
        <f>D27/B27</f>
        <v>1.182</v>
      </c>
      <c r="F27" s="313">
        <f>D27/C27</f>
        <v>1.039</v>
      </c>
      <c r="G27" s="3"/>
    </row>
    <row r="28" ht="30" customHeight="1" spans="1:7">
      <c r="A28" s="591" t="s">
        <v>544</v>
      </c>
      <c r="B28" s="818"/>
      <c r="C28" s="818"/>
      <c r="D28" s="818"/>
      <c r="E28" s="819"/>
      <c r="F28" s="313"/>
      <c r="G28" s="3"/>
    </row>
    <row r="29" ht="30" customHeight="1" spans="1:7">
      <c r="A29" s="594" t="s">
        <v>545</v>
      </c>
      <c r="B29" s="820">
        <v>2</v>
      </c>
      <c r="C29" s="820">
        <v>45</v>
      </c>
      <c r="D29" s="820">
        <v>45</v>
      </c>
      <c r="E29" s="821">
        <f>D29/B29</f>
        <v>22.5</v>
      </c>
      <c r="F29" s="822">
        <f>D29/C29</f>
        <v>1</v>
      </c>
      <c r="G29" s="3"/>
    </row>
    <row r="30" ht="30" customHeight="1" spans="1:7">
      <c r="A30" s="594" t="s">
        <v>546</v>
      </c>
      <c r="B30" s="823"/>
      <c r="C30" s="823"/>
      <c r="D30" s="823"/>
      <c r="E30" s="821"/>
      <c r="F30" s="822"/>
      <c r="G30" s="3"/>
    </row>
    <row r="31" ht="30" customHeight="1" spans="1:7">
      <c r="A31" s="595" t="s">
        <v>547</v>
      </c>
      <c r="B31" s="825"/>
      <c r="C31" s="826">
        <v>120</v>
      </c>
      <c r="D31" s="826">
        <v>120</v>
      </c>
      <c r="E31" s="821"/>
      <c r="F31" s="822">
        <f>D31/C31</f>
        <v>1</v>
      </c>
      <c r="G31" s="3"/>
    </row>
    <row r="32" ht="30" customHeight="1" spans="1:7">
      <c r="A32" s="827" t="s">
        <v>94</v>
      </c>
      <c r="B32" s="828">
        <f>B31+B29+B25+B24</f>
        <v>32907</v>
      </c>
      <c r="C32" s="828">
        <f>C31+C29+C25+C24</f>
        <v>23321</v>
      </c>
      <c r="D32" s="828">
        <f>SUM(D24:D25,D31)</f>
        <v>10373</v>
      </c>
      <c r="E32" s="821">
        <f>D32/B32</f>
        <v>0.315</v>
      </c>
      <c r="F32" s="822">
        <f>D32/C32</f>
        <v>0.445</v>
      </c>
      <c r="G32" s="3"/>
    </row>
    <row r="33" ht="24" customHeight="1"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738"/>
      <c r="B36" s="738"/>
      <c r="C36" s="738"/>
      <c r="D36" s="738"/>
      <c r="E36" s="738"/>
      <c r="F36" s="738"/>
      <c r="G36" s="738"/>
    </row>
    <row r="37" spans="1:7">
      <c r="A37" s="738"/>
      <c r="B37" s="738"/>
      <c r="C37" s="738"/>
      <c r="D37" s="738"/>
      <c r="E37" s="738"/>
      <c r="F37" s="738"/>
      <c r="G37" s="738"/>
    </row>
  </sheetData>
  <mergeCells count="8">
    <mergeCell ref="A2:F2"/>
    <mergeCell ref="D3:F3"/>
    <mergeCell ref="A4:A5"/>
    <mergeCell ref="B4:B5"/>
    <mergeCell ref="C4:C5"/>
    <mergeCell ref="D4:D5"/>
    <mergeCell ref="E4:E5"/>
    <mergeCell ref="F4:F5"/>
  </mergeCells>
  <dataValidations count="2">
    <dataValidation type="textLength" operator="lessThanOrEqual" allowBlank="1" showInputMessage="1" showErrorMessage="1" errorTitle="提示" error="此处最多只能输入 [20] 个字符。" sqref="B4 C4 D4 E4 F4">
      <formula1>20</formula1>
    </dataValidation>
    <dataValidation type="custom" allowBlank="1" showInputMessage="1" showErrorMessage="1" errorTitle="提示" error="对不起，此处只能输入数字。" sqref="B6 C6 D6 B7 C7 D7 B8 C8 D8 B9 C9 D9 B10 C10 D10 B11 C11 D11 B12 C12 D12 B13 C13 D13 B14 C14 D14 B15 C15 D15 B16 C16 D16 B17 C17 D17 B18 C18 D18 B19 C19 D19 B20 C20 D20 B21 C21 D21 B22 C22 D22 B23 C23 D23 B24 C24:D24 B25 C25 D25 B26 C26 D26 B27 C27 D27 B28 C28 D28 B29 C29 D29 B30 C30 D30 C31 D31 B32:C32 D32 E6:E8 E9:E12 E13:E30 E31:E32">
      <formula1>OR(B6="",ISNUMBER(B6))</formula1>
    </dataValidation>
  </dataValidations>
  <printOptions horizontalCentered="1"/>
  <pageMargins left="0.944444444444444" right="0.944444444444444" top="0.393055555555556" bottom="0.393055555555556" header="0.196527777777778" footer="0.196527777777778"/>
  <pageSetup paperSize="9" scale="80" orientation="portrait" useFirstPageNumber="1"/>
  <headerFooter alignWithMargins="0">
    <oddFooter>&amp;C第 &amp;P+18 页，共 &amp;N+50 页</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47"/>
  <sheetViews>
    <sheetView showZeros="0" workbookViewId="0">
      <pane xSplit="3" ySplit="7" topLeftCell="D23" activePane="bottomRight" state="frozen"/>
      <selection/>
      <selection pane="topRight"/>
      <selection pane="bottomLeft"/>
      <selection pane="bottomRight" activeCell="I41" sqref="I41"/>
    </sheetView>
  </sheetViews>
  <sheetFormatPr defaultColWidth="8.875" defaultRowHeight="13.5" outlineLevelCol="4"/>
  <cols>
    <col min="1" max="1" width="41.5" style="496" customWidth="1"/>
    <col min="2" max="2" width="15" style="496" customWidth="1"/>
    <col min="3" max="3" width="16.375" style="496" customWidth="1"/>
    <col min="4" max="4" width="15.875" style="496" customWidth="1"/>
    <col min="5" max="16384" width="8.875" style="496"/>
  </cols>
  <sheetData>
    <row r="1" ht="21" customHeight="1" spans="1:1">
      <c r="A1" s="429" t="s">
        <v>1275</v>
      </c>
    </row>
    <row r="2" ht="30.95" customHeight="1" spans="1:5">
      <c r="A2" s="497" t="s">
        <v>1276</v>
      </c>
      <c r="B2" s="498"/>
      <c r="C2" s="498"/>
      <c r="D2" s="498"/>
      <c r="E2" s="499"/>
    </row>
    <row r="3" ht="20.1" customHeight="1" spans="1:5">
      <c r="A3" s="500" t="s">
        <v>2</v>
      </c>
      <c r="B3" s="500"/>
      <c r="C3" s="500"/>
      <c r="D3" s="500"/>
      <c r="E3" s="499"/>
    </row>
    <row r="4" s="495" customFormat="1" ht="45.95" customHeight="1" spans="1:5">
      <c r="A4" s="501" t="s">
        <v>3</v>
      </c>
      <c r="B4" s="501" t="s">
        <v>6</v>
      </c>
      <c r="C4" s="501" t="s">
        <v>758</v>
      </c>
      <c r="D4" s="502" t="s">
        <v>759</v>
      </c>
      <c r="E4" s="499"/>
    </row>
    <row r="5" ht="19.35" customHeight="1" spans="1:4">
      <c r="A5" s="503" t="s">
        <v>707</v>
      </c>
      <c r="B5" s="504">
        <f>SUM(B6:B10)</f>
        <v>6971</v>
      </c>
      <c r="C5" s="504">
        <f>SUM(C6:C10)</f>
        <v>6806</v>
      </c>
      <c r="D5" s="176">
        <f>C5/B5</f>
        <v>1</v>
      </c>
    </row>
    <row r="6" ht="19.35" customHeight="1" spans="1:4">
      <c r="A6" s="439" t="s">
        <v>708</v>
      </c>
      <c r="B6" s="507">
        <v>6496</v>
      </c>
      <c r="C6" s="506">
        <v>6410</v>
      </c>
      <c r="D6" s="177">
        <f>IF(AND(B6&lt;&gt;0,C6&lt;&gt;0),C6/B6,"")</f>
        <v>1</v>
      </c>
    </row>
    <row r="7" ht="19.35" customHeight="1" spans="1:4">
      <c r="A7" s="439" t="s">
        <v>709</v>
      </c>
      <c r="B7" s="507">
        <v>29</v>
      </c>
      <c r="C7" s="506">
        <v>29</v>
      </c>
      <c r="D7" s="177">
        <f t="shared" ref="D7:D38" si="0">IF(AND(B7&lt;&gt;0,C7&lt;&gt;0),C7/B7,"")</f>
        <v>1</v>
      </c>
    </row>
    <row r="8" ht="19.35" customHeight="1" spans="1:4">
      <c r="A8" s="439" t="s">
        <v>710</v>
      </c>
      <c r="B8" s="506"/>
      <c r="C8" s="506"/>
      <c r="D8" s="177" t="str">
        <f t="shared" si="0"/>
        <v/>
      </c>
    </row>
    <row r="9" ht="19.35" customHeight="1" spans="1:5">
      <c r="A9" s="439" t="s">
        <v>711</v>
      </c>
      <c r="B9" s="507">
        <v>2</v>
      </c>
      <c r="C9" s="506"/>
      <c r="D9" s="177" t="str">
        <f t="shared" si="0"/>
        <v/>
      </c>
      <c r="E9" s="499"/>
    </row>
    <row r="10" ht="19.35" customHeight="1" spans="1:4">
      <c r="A10" s="439" t="s">
        <v>712</v>
      </c>
      <c r="B10" s="507">
        <v>444</v>
      </c>
      <c r="C10" s="506">
        <v>367</v>
      </c>
      <c r="D10" s="177">
        <f t="shared" si="0"/>
        <v>1</v>
      </c>
    </row>
    <row r="11" ht="19.35" customHeight="1" spans="1:4">
      <c r="A11" s="503" t="s">
        <v>713</v>
      </c>
      <c r="B11" s="504">
        <f>SUM(B12:B16)</f>
        <v>13565</v>
      </c>
      <c r="C11" s="504">
        <f>SUM(C12:C16)</f>
        <v>12704</v>
      </c>
      <c r="D11" s="177">
        <f t="shared" si="0"/>
        <v>1</v>
      </c>
    </row>
    <row r="12" ht="19.35" customHeight="1" spans="1:4">
      <c r="A12" s="439" t="s">
        <v>708</v>
      </c>
      <c r="B12" s="507">
        <v>12441</v>
      </c>
      <c r="C12" s="506">
        <v>11763</v>
      </c>
      <c r="D12" s="177">
        <f t="shared" si="0"/>
        <v>1</v>
      </c>
    </row>
    <row r="13" ht="19.35" customHeight="1" spans="1:4">
      <c r="A13" s="439" t="s">
        <v>709</v>
      </c>
      <c r="B13" s="507">
        <v>27</v>
      </c>
      <c r="C13" s="506">
        <v>33</v>
      </c>
      <c r="D13" s="177">
        <f t="shared" si="0"/>
        <v>1</v>
      </c>
    </row>
    <row r="14" ht="19.35" customHeight="1" spans="1:4">
      <c r="A14" s="439" t="s">
        <v>710</v>
      </c>
      <c r="B14" s="507">
        <v>810</v>
      </c>
      <c r="C14" s="506">
        <v>810</v>
      </c>
      <c r="D14" s="177">
        <f t="shared" si="0"/>
        <v>1</v>
      </c>
    </row>
    <row r="15" ht="19.35" customHeight="1" spans="1:5">
      <c r="A15" s="439" t="s">
        <v>711</v>
      </c>
      <c r="B15" s="506">
        <v>0</v>
      </c>
      <c r="C15" s="506">
        <v>0</v>
      </c>
      <c r="D15" s="177" t="str">
        <f t="shared" si="0"/>
        <v/>
      </c>
      <c r="E15" s="499"/>
    </row>
    <row r="16" ht="19.35" customHeight="1" spans="1:5">
      <c r="A16" s="439" t="s">
        <v>712</v>
      </c>
      <c r="B16" s="507">
        <v>287</v>
      </c>
      <c r="C16" s="506">
        <v>98</v>
      </c>
      <c r="D16" s="177">
        <f t="shared" si="0"/>
        <v>0</v>
      </c>
      <c r="E16" s="499"/>
    </row>
    <row r="17" ht="19.35" customHeight="1" spans="1:4">
      <c r="A17" s="503" t="s">
        <v>714</v>
      </c>
      <c r="B17" s="504">
        <f>SUM(B18:B22)</f>
        <v>707</v>
      </c>
      <c r="C17" s="504">
        <f>SUM(C18:C22)</f>
        <v>771</v>
      </c>
      <c r="D17" s="177">
        <f t="shared" si="0"/>
        <v>1</v>
      </c>
    </row>
    <row r="18" ht="19.35" customHeight="1" spans="1:4">
      <c r="A18" s="439" t="s">
        <v>708</v>
      </c>
      <c r="B18" s="507">
        <v>383</v>
      </c>
      <c r="C18" s="506">
        <v>361</v>
      </c>
      <c r="D18" s="177">
        <f t="shared" si="0"/>
        <v>1</v>
      </c>
    </row>
    <row r="19" ht="19.35" customHeight="1" spans="1:5">
      <c r="A19" s="439" t="s">
        <v>709</v>
      </c>
      <c r="B19" s="506">
        <v>1</v>
      </c>
      <c r="C19" s="506">
        <v>1</v>
      </c>
      <c r="D19" s="177">
        <f t="shared" si="0"/>
        <v>1</v>
      </c>
      <c r="E19" s="499"/>
    </row>
    <row r="20" ht="19.35" customHeight="1" spans="1:5">
      <c r="A20" s="439" t="s">
        <v>710</v>
      </c>
      <c r="B20" s="506">
        <v>0</v>
      </c>
      <c r="C20" s="506">
        <v>0</v>
      </c>
      <c r="D20" s="177" t="str">
        <f t="shared" si="0"/>
        <v/>
      </c>
      <c r="E20" s="499"/>
    </row>
    <row r="21" ht="19.35" customHeight="1" spans="1:5">
      <c r="A21" s="439" t="s">
        <v>711</v>
      </c>
      <c r="B21" s="506">
        <v>3</v>
      </c>
      <c r="C21" s="506">
        <v>0</v>
      </c>
      <c r="D21" s="177" t="str">
        <f t="shared" si="0"/>
        <v/>
      </c>
      <c r="E21" s="499"/>
    </row>
    <row r="22" ht="19.35" customHeight="1" spans="1:4">
      <c r="A22" s="439" t="s">
        <v>712</v>
      </c>
      <c r="B22" s="507">
        <v>320</v>
      </c>
      <c r="C22" s="506">
        <v>409</v>
      </c>
      <c r="D22" s="177">
        <f t="shared" si="0"/>
        <v>1</v>
      </c>
    </row>
    <row r="23" ht="19.35" customHeight="1" spans="1:4">
      <c r="A23" s="503" t="s">
        <v>715</v>
      </c>
      <c r="B23" s="504">
        <f>SUM(B24:B28)</f>
        <v>849</v>
      </c>
      <c r="C23" s="504">
        <f>SUM(C24:C28)</f>
        <v>768</v>
      </c>
      <c r="D23" s="177">
        <f t="shared" si="0"/>
        <v>1</v>
      </c>
    </row>
    <row r="24" ht="19.35" customHeight="1" spans="1:4">
      <c r="A24" s="439" t="s">
        <v>708</v>
      </c>
      <c r="B24" s="507">
        <v>594</v>
      </c>
      <c r="C24" s="506">
        <v>665</v>
      </c>
      <c r="D24" s="177">
        <f t="shared" si="0"/>
        <v>1</v>
      </c>
    </row>
    <row r="25" ht="19.35" customHeight="1" spans="1:4">
      <c r="A25" s="439" t="s">
        <v>709</v>
      </c>
      <c r="B25" s="507">
        <v>3</v>
      </c>
      <c r="C25" s="506">
        <v>3</v>
      </c>
      <c r="D25" s="177">
        <f t="shared" si="0"/>
        <v>1</v>
      </c>
    </row>
    <row r="26" ht="19.35" customHeight="1" spans="1:5">
      <c r="A26" s="439" t="s">
        <v>710</v>
      </c>
      <c r="B26" s="506">
        <v>0</v>
      </c>
      <c r="C26" s="506">
        <v>0</v>
      </c>
      <c r="D26" s="177" t="str">
        <f t="shared" si="0"/>
        <v/>
      </c>
      <c r="E26" s="499"/>
    </row>
    <row r="27" ht="19.35" customHeight="1" spans="1:5">
      <c r="A27" s="439" t="s">
        <v>711</v>
      </c>
      <c r="B27" s="507">
        <v>2</v>
      </c>
      <c r="C27" s="506">
        <v>0</v>
      </c>
      <c r="D27" s="177" t="str">
        <f t="shared" si="0"/>
        <v/>
      </c>
      <c r="E27" s="499"/>
    </row>
    <row r="28" ht="19.35" customHeight="1" spans="1:4">
      <c r="A28" s="439" t="s">
        <v>712</v>
      </c>
      <c r="B28" s="506">
        <v>250</v>
      </c>
      <c r="C28" s="506">
        <v>100</v>
      </c>
      <c r="D28" s="177">
        <f t="shared" si="0"/>
        <v>0</v>
      </c>
    </row>
    <row r="29" ht="19.35" customHeight="1" spans="1:4">
      <c r="A29" s="503" t="s">
        <v>716</v>
      </c>
      <c r="B29" s="504">
        <f>(SUM(B30:B34))</f>
        <v>0</v>
      </c>
      <c r="C29" s="506">
        <f>(SUM(C30:C34))/10000</f>
        <v>0</v>
      </c>
      <c r="D29" s="177" t="str">
        <f t="shared" si="0"/>
        <v/>
      </c>
    </row>
    <row r="30" ht="19.35" customHeight="1" spans="1:4">
      <c r="A30" s="439" t="s">
        <v>708</v>
      </c>
      <c r="B30" s="507"/>
      <c r="C30" s="506">
        <v>0</v>
      </c>
      <c r="D30" s="177" t="str">
        <f t="shared" si="0"/>
        <v/>
      </c>
    </row>
    <row r="31" ht="19.35" customHeight="1" spans="1:4">
      <c r="A31" s="439" t="s">
        <v>709</v>
      </c>
      <c r="B31" s="507"/>
      <c r="C31" s="506">
        <v>0</v>
      </c>
      <c r="D31" s="177" t="str">
        <f t="shared" si="0"/>
        <v/>
      </c>
    </row>
    <row r="32" ht="19.35" customHeight="1" spans="1:5">
      <c r="A32" s="439" t="s">
        <v>710</v>
      </c>
      <c r="B32" s="506"/>
      <c r="C32" s="506"/>
      <c r="D32" s="177" t="str">
        <f t="shared" si="0"/>
        <v/>
      </c>
      <c r="E32" s="499"/>
    </row>
    <row r="33" ht="19.35" customHeight="1" spans="1:5">
      <c r="A33" s="439" t="s">
        <v>711</v>
      </c>
      <c r="B33" s="506"/>
      <c r="C33" s="506"/>
      <c r="D33" s="177" t="str">
        <f t="shared" si="0"/>
        <v/>
      </c>
      <c r="E33" s="499"/>
    </row>
    <row r="34" ht="19.35" customHeight="1" spans="1:4">
      <c r="A34" s="439" t="s">
        <v>712</v>
      </c>
      <c r="B34" s="506"/>
      <c r="C34" s="506"/>
      <c r="D34" s="177" t="str">
        <f t="shared" si="0"/>
        <v/>
      </c>
    </row>
    <row r="35" ht="19.35" customHeight="1" spans="1:4">
      <c r="A35" s="503" t="s">
        <v>717</v>
      </c>
      <c r="B35" s="504">
        <f>SUM(B36:B41)</f>
        <v>7363</v>
      </c>
      <c r="C35" s="504">
        <f>SUM(C36:C41)</f>
        <v>8560</v>
      </c>
      <c r="D35" s="177">
        <f t="shared" si="0"/>
        <v>1</v>
      </c>
    </row>
    <row r="36" ht="19.35" customHeight="1" spans="1:4">
      <c r="A36" s="439" t="s">
        <v>708</v>
      </c>
      <c r="B36" s="507">
        <v>1718</v>
      </c>
      <c r="C36" s="506">
        <v>1659</v>
      </c>
      <c r="D36" s="177">
        <f t="shared" si="0"/>
        <v>1</v>
      </c>
    </row>
    <row r="37" ht="19.35" customHeight="1" spans="1:4">
      <c r="A37" s="439" t="s">
        <v>709</v>
      </c>
      <c r="B37" s="507">
        <v>409</v>
      </c>
      <c r="C37" s="506">
        <v>1291</v>
      </c>
      <c r="D37" s="177">
        <f t="shared" si="0"/>
        <v>3</v>
      </c>
    </row>
    <row r="38" ht="19.35" customHeight="1" spans="1:4">
      <c r="A38" s="439" t="s">
        <v>710</v>
      </c>
      <c r="B38" s="507">
        <v>4910</v>
      </c>
      <c r="C38" s="506">
        <v>5330</v>
      </c>
      <c r="D38" s="177">
        <f t="shared" si="0"/>
        <v>1</v>
      </c>
    </row>
    <row r="39" ht="19.35" customHeight="1" spans="1:4">
      <c r="A39" s="439" t="s">
        <v>718</v>
      </c>
      <c r="B39" s="507">
        <v>294</v>
      </c>
      <c r="C39" s="506"/>
      <c r="D39" s="177"/>
    </row>
    <row r="40" ht="19.35" customHeight="1" spans="1:4">
      <c r="A40" s="439" t="s">
        <v>719</v>
      </c>
      <c r="B40" s="507">
        <v>27</v>
      </c>
      <c r="C40" s="506">
        <v>274</v>
      </c>
      <c r="D40" s="177">
        <f t="shared" ref="D40:D47" si="1">IF(AND(B40&lt;&gt;0,C40&lt;&gt;0),C40/B40,"")</f>
        <v>10</v>
      </c>
    </row>
    <row r="41" ht="19.35" customHeight="1" spans="1:5">
      <c r="A41" s="439" t="s">
        <v>720</v>
      </c>
      <c r="B41" s="507">
        <v>5</v>
      </c>
      <c r="C41" s="506">
        <v>6</v>
      </c>
      <c r="D41" s="177">
        <f t="shared" si="1"/>
        <v>1</v>
      </c>
      <c r="E41" s="499"/>
    </row>
    <row r="42" ht="19.35" customHeight="1" spans="1:4">
      <c r="A42" s="450" t="s">
        <v>1277</v>
      </c>
      <c r="B42" s="504">
        <f>SUM(B43:B47)</f>
        <v>29455</v>
      </c>
      <c r="C42" s="504">
        <f>SUM(C43:C47)</f>
        <v>29609</v>
      </c>
      <c r="D42" s="177">
        <f t="shared" si="1"/>
        <v>1</v>
      </c>
    </row>
    <row r="43" ht="19.35" customHeight="1" spans="1:4">
      <c r="A43" s="439" t="s">
        <v>708</v>
      </c>
      <c r="B43" s="506">
        <v>21632</v>
      </c>
      <c r="C43" s="506">
        <f>C6+C12+C18+C24+C30+C36</f>
        <v>20858</v>
      </c>
      <c r="D43" s="177">
        <f t="shared" si="1"/>
        <v>1</v>
      </c>
    </row>
    <row r="44" ht="19.35" customHeight="1" spans="1:4">
      <c r="A44" s="439" t="s">
        <v>709</v>
      </c>
      <c r="B44" s="506">
        <v>469</v>
      </c>
      <c r="C44" s="506">
        <f>C7+C13+C19+C25+C31+C37</f>
        <v>1357</v>
      </c>
      <c r="D44" s="177">
        <f t="shared" si="1"/>
        <v>3</v>
      </c>
    </row>
    <row r="45" ht="19.35" customHeight="1" spans="1:4">
      <c r="A45" s="439" t="s">
        <v>710</v>
      </c>
      <c r="B45" s="506">
        <v>5720</v>
      </c>
      <c r="C45" s="506">
        <f>C8+C14+C20+C26+C32+C38</f>
        <v>6140</v>
      </c>
      <c r="D45" s="177">
        <f t="shared" si="1"/>
        <v>1</v>
      </c>
    </row>
    <row r="46" ht="19.35" customHeight="1" spans="1:4">
      <c r="A46" s="439" t="s">
        <v>711</v>
      </c>
      <c r="B46" s="506">
        <v>328</v>
      </c>
      <c r="C46" s="506">
        <f>C9+C15+C21+C27+C33+C40</f>
        <v>274</v>
      </c>
      <c r="D46" s="177">
        <f t="shared" si="1"/>
        <v>1</v>
      </c>
    </row>
    <row r="47" ht="19.35" customHeight="1" spans="1:4">
      <c r="A47" s="439" t="s">
        <v>712</v>
      </c>
      <c r="B47" s="506">
        <v>1306</v>
      </c>
      <c r="C47" s="506">
        <f>C10+C16+C22+C28+C34+C41</f>
        <v>980</v>
      </c>
      <c r="D47" s="177">
        <f t="shared" si="1"/>
        <v>1</v>
      </c>
    </row>
  </sheetData>
  <mergeCells count="2">
    <mergeCell ref="A2:D2"/>
    <mergeCell ref="A3:D3"/>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&amp;P+45 页，共 &amp;N+50 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47"/>
  <sheetViews>
    <sheetView showZeros="0" workbookViewId="0">
      <pane xSplit="3" ySplit="7" topLeftCell="D8" activePane="bottomRight" state="frozen"/>
      <selection/>
      <selection pane="topRight"/>
      <selection pane="bottomLeft"/>
      <selection pane="bottomRight" activeCell="A2" sqref="A2:D2"/>
    </sheetView>
  </sheetViews>
  <sheetFormatPr defaultColWidth="8.875" defaultRowHeight="13.5" outlineLevelCol="4"/>
  <cols>
    <col min="1" max="1" width="41.5" style="496" customWidth="1"/>
    <col min="2" max="2" width="15" style="496" customWidth="1"/>
    <col min="3" max="3" width="16.375" style="496" customWidth="1"/>
    <col min="4" max="4" width="15.875" style="496" customWidth="1"/>
    <col min="5" max="16384" width="8.875" style="496"/>
  </cols>
  <sheetData>
    <row r="1" ht="21" customHeight="1" spans="1:1">
      <c r="A1" s="429" t="s">
        <v>1278</v>
      </c>
    </row>
    <row r="2" ht="30.95" customHeight="1" spans="1:5">
      <c r="A2" s="497" t="s">
        <v>1279</v>
      </c>
      <c r="B2" s="498"/>
      <c r="C2" s="498"/>
      <c r="D2" s="498"/>
      <c r="E2" s="499"/>
    </row>
    <row r="3" ht="20.1" customHeight="1" spans="1:5">
      <c r="A3" s="500" t="s">
        <v>2</v>
      </c>
      <c r="B3" s="500"/>
      <c r="C3" s="500"/>
      <c r="D3" s="500"/>
      <c r="E3" s="499"/>
    </row>
    <row r="4" s="495" customFormat="1" ht="45.95" customHeight="1" spans="1:5">
      <c r="A4" s="501" t="s">
        <v>3</v>
      </c>
      <c r="B4" s="501" t="s">
        <v>6</v>
      </c>
      <c r="C4" s="501" t="s">
        <v>758</v>
      </c>
      <c r="D4" s="502" t="s">
        <v>759</v>
      </c>
      <c r="E4" s="499"/>
    </row>
    <row r="5" ht="19.35" customHeight="1" spans="1:4">
      <c r="A5" s="503" t="s">
        <v>707</v>
      </c>
      <c r="B5" s="504">
        <f>SUM(B6:B10)</f>
        <v>6971</v>
      </c>
      <c r="C5" s="504">
        <f>SUM(C6:C10)</f>
        <v>6806</v>
      </c>
      <c r="D5" s="176">
        <f>C5/B5</f>
        <v>1</v>
      </c>
    </row>
    <row r="6" ht="19.35" customHeight="1" spans="1:4">
      <c r="A6" s="439" t="s">
        <v>708</v>
      </c>
      <c r="B6" s="507">
        <v>6496</v>
      </c>
      <c r="C6" s="506">
        <v>6410</v>
      </c>
      <c r="D6" s="177">
        <f t="shared" ref="D6:D38" si="0">IF(AND(B6&lt;&gt;0,C6&lt;&gt;0),C6/B6,"")</f>
        <v>1</v>
      </c>
    </row>
    <row r="7" ht="19.35" customHeight="1" spans="1:4">
      <c r="A7" s="439" t="s">
        <v>709</v>
      </c>
      <c r="B7" s="507">
        <v>29</v>
      </c>
      <c r="C7" s="506">
        <v>29</v>
      </c>
      <c r="D7" s="177">
        <f t="shared" si="0"/>
        <v>1</v>
      </c>
    </row>
    <row r="8" ht="19.35" customHeight="1" spans="1:4">
      <c r="A8" s="439" t="s">
        <v>710</v>
      </c>
      <c r="B8" s="506"/>
      <c r="C8" s="506"/>
      <c r="D8" s="177" t="str">
        <f t="shared" si="0"/>
        <v/>
      </c>
    </row>
    <row r="9" ht="19.35" customHeight="1" spans="1:5">
      <c r="A9" s="439" t="s">
        <v>711</v>
      </c>
      <c r="B9" s="507">
        <v>2</v>
      </c>
      <c r="C9" s="506"/>
      <c r="D9" s="177" t="str">
        <f t="shared" si="0"/>
        <v/>
      </c>
      <c r="E9" s="499"/>
    </row>
    <row r="10" ht="19.35" customHeight="1" spans="1:4">
      <c r="A10" s="439" t="s">
        <v>712</v>
      </c>
      <c r="B10" s="507">
        <v>444</v>
      </c>
      <c r="C10" s="506">
        <v>367</v>
      </c>
      <c r="D10" s="177">
        <f t="shared" si="0"/>
        <v>1</v>
      </c>
    </row>
    <row r="11" ht="19.35" customHeight="1" spans="1:4">
      <c r="A11" s="503" t="s">
        <v>713</v>
      </c>
      <c r="B11" s="504">
        <f>SUM(B12:B16)</f>
        <v>13565</v>
      </c>
      <c r="C11" s="504">
        <f>SUM(C12:C16)</f>
        <v>12704</v>
      </c>
      <c r="D11" s="177">
        <f t="shared" si="0"/>
        <v>1</v>
      </c>
    </row>
    <row r="12" ht="19.35" customHeight="1" spans="1:4">
      <c r="A12" s="439" t="s">
        <v>708</v>
      </c>
      <c r="B12" s="507">
        <v>12441</v>
      </c>
      <c r="C12" s="506">
        <v>11763</v>
      </c>
      <c r="D12" s="177">
        <f t="shared" si="0"/>
        <v>1</v>
      </c>
    </row>
    <row r="13" ht="19.35" customHeight="1" spans="1:4">
      <c r="A13" s="439" t="s">
        <v>709</v>
      </c>
      <c r="B13" s="507">
        <v>27</v>
      </c>
      <c r="C13" s="506">
        <v>33</v>
      </c>
      <c r="D13" s="177">
        <f t="shared" si="0"/>
        <v>1</v>
      </c>
    </row>
    <row r="14" ht="19.35" customHeight="1" spans="1:4">
      <c r="A14" s="439" t="s">
        <v>710</v>
      </c>
      <c r="B14" s="507">
        <v>810</v>
      </c>
      <c r="C14" s="506">
        <v>810</v>
      </c>
      <c r="D14" s="177">
        <f t="shared" si="0"/>
        <v>1</v>
      </c>
    </row>
    <row r="15" ht="19.35" customHeight="1" spans="1:5">
      <c r="A15" s="439" t="s">
        <v>711</v>
      </c>
      <c r="B15" s="506">
        <v>0</v>
      </c>
      <c r="C15" s="506">
        <v>0</v>
      </c>
      <c r="D15" s="177" t="str">
        <f t="shared" si="0"/>
        <v/>
      </c>
      <c r="E15" s="499"/>
    </row>
    <row r="16" ht="19.35" customHeight="1" spans="1:5">
      <c r="A16" s="439" t="s">
        <v>712</v>
      </c>
      <c r="B16" s="507">
        <v>287</v>
      </c>
      <c r="C16" s="506">
        <v>98</v>
      </c>
      <c r="D16" s="177">
        <f t="shared" si="0"/>
        <v>0</v>
      </c>
      <c r="E16" s="499"/>
    </row>
    <row r="17" ht="19.35" customHeight="1" spans="1:4">
      <c r="A17" s="503" t="s">
        <v>714</v>
      </c>
      <c r="B17" s="504">
        <f>SUM(B18:B22)</f>
        <v>707</v>
      </c>
      <c r="C17" s="504">
        <f>SUM(C18:C22)</f>
        <v>771</v>
      </c>
      <c r="D17" s="177">
        <f t="shared" si="0"/>
        <v>1</v>
      </c>
    </row>
    <row r="18" ht="19.35" customHeight="1" spans="1:4">
      <c r="A18" s="439" t="s">
        <v>708</v>
      </c>
      <c r="B18" s="507">
        <v>383</v>
      </c>
      <c r="C18" s="506">
        <v>361</v>
      </c>
      <c r="D18" s="177">
        <f t="shared" si="0"/>
        <v>1</v>
      </c>
    </row>
    <row r="19" ht="19.35" customHeight="1" spans="1:5">
      <c r="A19" s="439" t="s">
        <v>709</v>
      </c>
      <c r="B19" s="506">
        <v>1</v>
      </c>
      <c r="C19" s="506">
        <v>1</v>
      </c>
      <c r="D19" s="177">
        <f t="shared" si="0"/>
        <v>1</v>
      </c>
      <c r="E19" s="499"/>
    </row>
    <row r="20" ht="19.35" customHeight="1" spans="1:5">
      <c r="A20" s="439" t="s">
        <v>710</v>
      </c>
      <c r="B20" s="506">
        <v>0</v>
      </c>
      <c r="C20" s="506">
        <v>0</v>
      </c>
      <c r="D20" s="177" t="str">
        <f t="shared" si="0"/>
        <v/>
      </c>
      <c r="E20" s="499"/>
    </row>
    <row r="21" ht="19.35" customHeight="1" spans="1:5">
      <c r="A21" s="439" t="s">
        <v>711</v>
      </c>
      <c r="B21" s="506">
        <v>3</v>
      </c>
      <c r="C21" s="506">
        <v>0</v>
      </c>
      <c r="D21" s="177" t="str">
        <f t="shared" si="0"/>
        <v/>
      </c>
      <c r="E21" s="499"/>
    </row>
    <row r="22" ht="19.35" customHeight="1" spans="1:4">
      <c r="A22" s="439" t="s">
        <v>712</v>
      </c>
      <c r="B22" s="507">
        <v>320</v>
      </c>
      <c r="C22" s="506">
        <v>409</v>
      </c>
      <c r="D22" s="177">
        <f t="shared" si="0"/>
        <v>1</v>
      </c>
    </row>
    <row r="23" ht="19.35" customHeight="1" spans="1:4">
      <c r="A23" s="503" t="s">
        <v>715</v>
      </c>
      <c r="B23" s="504">
        <f>SUM(B24:B28)</f>
        <v>849</v>
      </c>
      <c r="C23" s="504">
        <f>SUM(C24:C28)</f>
        <v>768</v>
      </c>
      <c r="D23" s="177">
        <f t="shared" si="0"/>
        <v>1</v>
      </c>
    </row>
    <row r="24" ht="19.35" customHeight="1" spans="1:4">
      <c r="A24" s="439" t="s">
        <v>708</v>
      </c>
      <c r="B24" s="507">
        <v>594</v>
      </c>
      <c r="C24" s="506">
        <v>665</v>
      </c>
      <c r="D24" s="177">
        <f t="shared" si="0"/>
        <v>1</v>
      </c>
    </row>
    <row r="25" ht="19.35" customHeight="1" spans="1:4">
      <c r="A25" s="439" t="s">
        <v>709</v>
      </c>
      <c r="B25" s="507">
        <v>3</v>
      </c>
      <c r="C25" s="506">
        <v>3</v>
      </c>
      <c r="D25" s="177">
        <f t="shared" si="0"/>
        <v>1</v>
      </c>
    </row>
    <row r="26" ht="19.35" customHeight="1" spans="1:5">
      <c r="A26" s="439" t="s">
        <v>710</v>
      </c>
      <c r="B26" s="506">
        <v>0</v>
      </c>
      <c r="C26" s="506">
        <v>0</v>
      </c>
      <c r="D26" s="177" t="str">
        <f t="shared" si="0"/>
        <v/>
      </c>
      <c r="E26" s="499"/>
    </row>
    <row r="27" ht="19.35" customHeight="1" spans="1:5">
      <c r="A27" s="439" t="s">
        <v>711</v>
      </c>
      <c r="B27" s="507">
        <v>2</v>
      </c>
      <c r="C27" s="506">
        <v>0</v>
      </c>
      <c r="D27" s="177" t="str">
        <f t="shared" si="0"/>
        <v/>
      </c>
      <c r="E27" s="499"/>
    </row>
    <row r="28" ht="19.35" customHeight="1" spans="1:4">
      <c r="A28" s="439" t="s">
        <v>712</v>
      </c>
      <c r="B28" s="506">
        <v>250</v>
      </c>
      <c r="C28" s="506">
        <v>100</v>
      </c>
      <c r="D28" s="177">
        <f t="shared" si="0"/>
        <v>0</v>
      </c>
    </row>
    <row r="29" ht="19.35" customHeight="1" spans="1:4">
      <c r="A29" s="503" t="s">
        <v>716</v>
      </c>
      <c r="B29" s="504">
        <f>(SUM(B30:B34))</f>
        <v>0</v>
      </c>
      <c r="C29" s="506">
        <f>(SUM(C30:C34))/10000</f>
        <v>0</v>
      </c>
      <c r="D29" s="177" t="str">
        <f t="shared" si="0"/>
        <v/>
      </c>
    </row>
    <row r="30" ht="19.35" customHeight="1" spans="1:4">
      <c r="A30" s="439" t="s">
        <v>708</v>
      </c>
      <c r="B30" s="507"/>
      <c r="C30" s="506">
        <v>0</v>
      </c>
      <c r="D30" s="177" t="str">
        <f t="shared" si="0"/>
        <v/>
      </c>
    </row>
    <row r="31" ht="19.35" customHeight="1" spans="1:4">
      <c r="A31" s="439" t="s">
        <v>709</v>
      </c>
      <c r="B31" s="507"/>
      <c r="C31" s="506">
        <v>0</v>
      </c>
      <c r="D31" s="177" t="str">
        <f t="shared" si="0"/>
        <v/>
      </c>
    </row>
    <row r="32" ht="19.35" customHeight="1" spans="1:5">
      <c r="A32" s="439" t="s">
        <v>710</v>
      </c>
      <c r="B32" s="506"/>
      <c r="C32" s="506"/>
      <c r="D32" s="177" t="str">
        <f t="shared" si="0"/>
        <v/>
      </c>
      <c r="E32" s="499"/>
    </row>
    <row r="33" ht="19.35" customHeight="1" spans="1:5">
      <c r="A33" s="439" t="s">
        <v>711</v>
      </c>
      <c r="B33" s="506"/>
      <c r="C33" s="506"/>
      <c r="D33" s="177" t="str">
        <f t="shared" si="0"/>
        <v/>
      </c>
      <c r="E33" s="499"/>
    </row>
    <row r="34" ht="19.35" customHeight="1" spans="1:4">
      <c r="A34" s="439" t="s">
        <v>712</v>
      </c>
      <c r="B34" s="506"/>
      <c r="C34" s="506"/>
      <c r="D34" s="177" t="str">
        <f t="shared" si="0"/>
        <v/>
      </c>
    </row>
    <row r="35" ht="19.35" customHeight="1" spans="1:4">
      <c r="A35" s="503" t="s">
        <v>717</v>
      </c>
      <c r="B35" s="504">
        <f>SUM(B36:B41)</f>
        <v>7363</v>
      </c>
      <c r="C35" s="504">
        <f>SUM(C36:C41)</f>
        <v>8560</v>
      </c>
      <c r="D35" s="177">
        <f t="shared" si="0"/>
        <v>1</v>
      </c>
    </row>
    <row r="36" ht="19.35" customHeight="1" spans="1:4">
      <c r="A36" s="439" t="s">
        <v>708</v>
      </c>
      <c r="B36" s="507">
        <v>1718</v>
      </c>
      <c r="C36" s="506">
        <v>1659</v>
      </c>
      <c r="D36" s="177">
        <f t="shared" si="0"/>
        <v>1</v>
      </c>
    </row>
    <row r="37" ht="19.35" customHeight="1" spans="1:4">
      <c r="A37" s="439" t="s">
        <v>709</v>
      </c>
      <c r="B37" s="507">
        <v>409</v>
      </c>
      <c r="C37" s="506">
        <v>1291</v>
      </c>
      <c r="D37" s="177">
        <f t="shared" si="0"/>
        <v>3</v>
      </c>
    </row>
    <row r="38" ht="19.35" customHeight="1" spans="1:4">
      <c r="A38" s="439" t="s">
        <v>710</v>
      </c>
      <c r="B38" s="507">
        <v>4910</v>
      </c>
      <c r="C38" s="506">
        <v>5330</v>
      </c>
      <c r="D38" s="177">
        <f t="shared" si="0"/>
        <v>1</v>
      </c>
    </row>
    <row r="39" ht="19.35" customHeight="1" spans="1:4">
      <c r="A39" s="439" t="s">
        <v>718</v>
      </c>
      <c r="B39" s="507">
        <v>294</v>
      </c>
      <c r="C39" s="506"/>
      <c r="D39" s="177"/>
    </row>
    <row r="40" ht="19.35" customHeight="1" spans="1:4">
      <c r="A40" s="439" t="s">
        <v>719</v>
      </c>
      <c r="B40" s="507">
        <v>27</v>
      </c>
      <c r="C40" s="506">
        <v>274</v>
      </c>
      <c r="D40" s="177">
        <f t="shared" ref="D40:D47" si="1">IF(AND(B40&lt;&gt;0,C40&lt;&gt;0),C40/B40,"")</f>
        <v>10</v>
      </c>
    </row>
    <row r="41" ht="19.35" customHeight="1" spans="1:5">
      <c r="A41" s="439" t="s">
        <v>720</v>
      </c>
      <c r="B41" s="507">
        <v>5</v>
      </c>
      <c r="C41" s="506">
        <v>6</v>
      </c>
      <c r="D41" s="177">
        <f t="shared" si="1"/>
        <v>1</v>
      </c>
      <c r="E41" s="499"/>
    </row>
    <row r="42" ht="19.35" customHeight="1" spans="1:4">
      <c r="A42" s="450" t="s">
        <v>1277</v>
      </c>
      <c r="B42" s="504">
        <f>SUM(B43:B47)</f>
        <v>29455</v>
      </c>
      <c r="C42" s="504">
        <f>SUM(C43:C47)</f>
        <v>29609</v>
      </c>
      <c r="D42" s="177">
        <f t="shared" si="1"/>
        <v>1</v>
      </c>
    </row>
    <row r="43" ht="19.35" customHeight="1" spans="1:4">
      <c r="A43" s="439" t="s">
        <v>708</v>
      </c>
      <c r="B43" s="506">
        <v>21632</v>
      </c>
      <c r="C43" s="506">
        <f t="shared" ref="C43:C45" si="2">C6+C12+C18+C24+C30+C36</f>
        <v>20858</v>
      </c>
      <c r="D43" s="177">
        <f t="shared" si="1"/>
        <v>1</v>
      </c>
    </row>
    <row r="44" ht="19.35" customHeight="1" spans="1:4">
      <c r="A44" s="439" t="s">
        <v>709</v>
      </c>
      <c r="B44" s="506">
        <v>469</v>
      </c>
      <c r="C44" s="506">
        <f t="shared" si="2"/>
        <v>1357</v>
      </c>
      <c r="D44" s="177">
        <f t="shared" si="1"/>
        <v>3</v>
      </c>
    </row>
    <row r="45" ht="19.35" customHeight="1" spans="1:4">
      <c r="A45" s="439" t="s">
        <v>710</v>
      </c>
      <c r="B45" s="506">
        <v>5720</v>
      </c>
      <c r="C45" s="506">
        <f t="shared" si="2"/>
        <v>6140</v>
      </c>
      <c r="D45" s="177">
        <f t="shared" si="1"/>
        <v>1</v>
      </c>
    </row>
    <row r="46" ht="19.35" customHeight="1" spans="1:4">
      <c r="A46" s="439" t="s">
        <v>711</v>
      </c>
      <c r="B46" s="506">
        <v>328</v>
      </c>
      <c r="C46" s="506">
        <f>C9+C15+C21+C27+C33+C40</f>
        <v>274</v>
      </c>
      <c r="D46" s="177">
        <f t="shared" si="1"/>
        <v>1</v>
      </c>
    </row>
    <row r="47" ht="19.35" customHeight="1" spans="1:4">
      <c r="A47" s="439" t="s">
        <v>712</v>
      </c>
      <c r="B47" s="506">
        <v>1306</v>
      </c>
      <c r="C47" s="506">
        <f>C10+C16+C22+C28+C34+C41</f>
        <v>980</v>
      </c>
      <c r="D47" s="177">
        <f t="shared" si="1"/>
        <v>1</v>
      </c>
    </row>
  </sheetData>
  <mergeCells count="2">
    <mergeCell ref="A2:D2"/>
    <mergeCell ref="A3:D3"/>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&amp;P+45 页，共 &amp;N+50 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76"/>
  <sheetViews>
    <sheetView workbookViewId="0">
      <selection activeCell="H16" sqref="H16"/>
    </sheetView>
  </sheetViews>
  <sheetFormatPr defaultColWidth="8.875" defaultRowHeight="14.25" outlineLevelCol="3"/>
  <cols>
    <col min="1" max="1" width="37.5" style="496" customWidth="1"/>
    <col min="2" max="4" width="18.625" style="496" customWidth="1"/>
    <col min="5" max="16379" width="8.875" style="496"/>
    <col min="16380" max="16384" width="8.875" style="499"/>
  </cols>
  <sheetData>
    <row r="1" ht="21.95" customHeight="1" spans="1:1">
      <c r="A1" s="429" t="s">
        <v>1280</v>
      </c>
    </row>
    <row r="2" s="496" customFormat="1" ht="27" customHeight="1" spans="1:4">
      <c r="A2" s="497" t="s">
        <v>1281</v>
      </c>
      <c r="B2" s="498"/>
      <c r="C2" s="498"/>
      <c r="D2" s="498"/>
    </row>
    <row r="3" s="496" customFormat="1" ht="18.95" customHeight="1" spans="1:4">
      <c r="A3" s="500" t="s">
        <v>2</v>
      </c>
      <c r="B3" s="500"/>
      <c r="C3" s="500"/>
      <c r="D3" s="500"/>
    </row>
    <row r="4" s="495" customFormat="1" ht="60" customHeight="1" spans="1:4">
      <c r="A4" s="501" t="s">
        <v>3</v>
      </c>
      <c r="B4" s="501" t="s">
        <v>6</v>
      </c>
      <c r="C4" s="501" t="s">
        <v>758</v>
      </c>
      <c r="D4" s="502" t="s">
        <v>759</v>
      </c>
    </row>
    <row r="5" s="496" customFormat="1" ht="21.95" customHeight="1" spans="1:4">
      <c r="A5" s="503" t="s">
        <v>724</v>
      </c>
      <c r="B5" s="504">
        <f>SUM(B6:B9)</f>
        <v>7403</v>
      </c>
      <c r="C5" s="504">
        <f>SUM(C6:C9)</f>
        <v>8051</v>
      </c>
      <c r="D5" s="165">
        <f>C5/B5</f>
        <v>1.09</v>
      </c>
    </row>
    <row r="6" s="496" customFormat="1" ht="21.95" customHeight="1" spans="1:4">
      <c r="A6" s="439" t="s">
        <v>725</v>
      </c>
      <c r="B6" s="507">
        <v>7263</v>
      </c>
      <c r="C6" s="506">
        <v>7875</v>
      </c>
      <c r="D6" s="169">
        <f>C6/B6</f>
        <v>1.08</v>
      </c>
    </row>
    <row r="7" s="496" customFormat="1" ht="21.95" customHeight="1" spans="1:4">
      <c r="A7" s="439" t="s">
        <v>1282</v>
      </c>
      <c r="B7" s="507">
        <v>115</v>
      </c>
      <c r="C7" s="506">
        <v>142</v>
      </c>
      <c r="D7" s="169"/>
    </row>
    <row r="8" s="496" customFormat="1" ht="21.95" customHeight="1" spans="1:4">
      <c r="A8" s="439" t="s">
        <v>1283</v>
      </c>
      <c r="B8" s="507">
        <v>11</v>
      </c>
      <c r="C8" s="506">
        <v>32</v>
      </c>
      <c r="D8" s="169"/>
    </row>
    <row r="9" s="496" customFormat="1" ht="21.95" customHeight="1" spans="1:4">
      <c r="A9" s="439" t="s">
        <v>1284</v>
      </c>
      <c r="B9" s="507">
        <v>14</v>
      </c>
      <c r="C9" s="506">
        <v>2</v>
      </c>
      <c r="D9" s="169">
        <f>C9/B9</f>
        <v>0.14</v>
      </c>
    </row>
    <row r="10" s="496" customFormat="1" ht="21.95" customHeight="1" spans="1:4">
      <c r="A10" s="503" t="s">
        <v>728</v>
      </c>
      <c r="B10" s="504">
        <f>SUM(B11:B13)</f>
        <v>11116</v>
      </c>
      <c r="C10" s="504">
        <f>SUM(C11:C13)</f>
        <v>11630</v>
      </c>
      <c r="D10" s="165">
        <f>C10/B10</f>
        <v>1.05</v>
      </c>
    </row>
    <row r="11" s="496" customFormat="1" ht="21.95" customHeight="1" spans="1:4">
      <c r="A11" s="439" t="s">
        <v>725</v>
      </c>
      <c r="B11" s="507">
        <v>10992</v>
      </c>
      <c r="C11" s="506">
        <v>11502</v>
      </c>
      <c r="D11" s="169">
        <f>C11/B11</f>
        <v>1.05</v>
      </c>
    </row>
    <row r="12" s="496" customFormat="1" ht="21.95" customHeight="1" spans="1:4">
      <c r="A12" s="439" t="s">
        <v>726</v>
      </c>
      <c r="B12" s="507">
        <v>0</v>
      </c>
      <c r="C12" s="506">
        <v>0</v>
      </c>
      <c r="D12" s="169"/>
    </row>
    <row r="13" s="496" customFormat="1" ht="21.95" customHeight="1" spans="1:4">
      <c r="A13" s="439" t="s">
        <v>727</v>
      </c>
      <c r="B13" s="507">
        <v>124</v>
      </c>
      <c r="C13" s="506">
        <v>128</v>
      </c>
      <c r="D13" s="169"/>
    </row>
    <row r="14" s="496" customFormat="1" ht="21.95" customHeight="1" spans="1:4">
      <c r="A14" s="503" t="s">
        <v>729</v>
      </c>
      <c r="B14" s="504">
        <f>SUM(B15:B21)</f>
        <v>706</v>
      </c>
      <c r="C14" s="504">
        <f>SUM(C15:C21)</f>
        <v>771</v>
      </c>
      <c r="D14" s="165">
        <f>C14/B14</f>
        <v>1.09</v>
      </c>
    </row>
    <row r="15" s="496" customFormat="1" ht="21.95" customHeight="1" spans="1:4">
      <c r="A15" s="439" t="s">
        <v>725</v>
      </c>
      <c r="B15" s="507">
        <v>519</v>
      </c>
      <c r="C15" s="506">
        <v>631</v>
      </c>
      <c r="D15" s="169">
        <f>C15/B15</f>
        <v>1.22</v>
      </c>
    </row>
    <row r="16" s="496" customFormat="1" ht="30" customHeight="1" spans="1:4">
      <c r="A16" s="418" t="s">
        <v>730</v>
      </c>
      <c r="B16" s="507">
        <v>29</v>
      </c>
      <c r="C16" s="506">
        <v>27</v>
      </c>
      <c r="D16" s="169"/>
    </row>
    <row r="17" s="496" customFormat="1" ht="21.95" customHeight="1" spans="1:4">
      <c r="A17" s="418" t="s">
        <v>731</v>
      </c>
      <c r="B17" s="507">
        <v>103</v>
      </c>
      <c r="C17" s="506">
        <v>95</v>
      </c>
      <c r="D17" s="169"/>
    </row>
    <row r="18" s="496" customFormat="1" ht="21.95" customHeight="1" spans="1:4">
      <c r="A18" s="439" t="s">
        <v>732</v>
      </c>
      <c r="B18" s="507">
        <v>11</v>
      </c>
      <c r="C18" s="506">
        <v>8</v>
      </c>
      <c r="D18" s="169"/>
    </row>
    <row r="19" s="496" customFormat="1" ht="21.95" customHeight="1" spans="1:4">
      <c r="A19" s="439" t="s">
        <v>733</v>
      </c>
      <c r="B19" s="508">
        <v>9</v>
      </c>
      <c r="C19" s="506">
        <v>10</v>
      </c>
      <c r="D19" s="169"/>
    </row>
    <row r="20" s="496" customFormat="1" ht="21.95" customHeight="1" spans="1:4">
      <c r="A20" s="439" t="s">
        <v>734</v>
      </c>
      <c r="B20" s="507"/>
      <c r="C20" s="506"/>
      <c r="D20" s="171">
        <v>0</v>
      </c>
    </row>
    <row r="21" s="496" customFormat="1" ht="21.95" customHeight="1" spans="1:4">
      <c r="A21" s="439" t="s">
        <v>735</v>
      </c>
      <c r="B21" s="506">
        <v>35</v>
      </c>
      <c r="C21" s="506">
        <v>0</v>
      </c>
      <c r="D21" s="169"/>
    </row>
    <row r="22" s="496" customFormat="1" ht="21.95" customHeight="1" spans="1:4">
      <c r="A22" s="503" t="s">
        <v>736</v>
      </c>
      <c r="B22" s="504">
        <f>SUM(B23:B26)</f>
        <v>849</v>
      </c>
      <c r="C22" s="504">
        <f>SUM(C23:C26)</f>
        <v>768</v>
      </c>
      <c r="D22" s="165">
        <f>C22/B22</f>
        <v>0.9</v>
      </c>
    </row>
    <row r="23" s="496" customFormat="1" ht="21.95" customHeight="1" spans="1:4">
      <c r="A23" s="439" t="s">
        <v>725</v>
      </c>
      <c r="B23" s="507">
        <v>537</v>
      </c>
      <c r="C23" s="506">
        <v>543</v>
      </c>
      <c r="D23" s="169">
        <f>C23/B23</f>
        <v>1.01</v>
      </c>
    </row>
    <row r="24" s="496" customFormat="1" ht="21.95" customHeight="1" spans="1:4">
      <c r="A24" s="439" t="s">
        <v>1285</v>
      </c>
      <c r="B24" s="508">
        <v>0</v>
      </c>
      <c r="C24" s="506">
        <v>1</v>
      </c>
      <c r="D24" s="169"/>
    </row>
    <row r="25" s="496" customFormat="1" ht="21.95" customHeight="1" spans="1:4">
      <c r="A25" s="439" t="s">
        <v>1283</v>
      </c>
      <c r="B25" s="506"/>
      <c r="C25" s="506">
        <v>0</v>
      </c>
      <c r="D25" s="169"/>
    </row>
    <row r="26" s="496" customFormat="1" ht="21.95" customHeight="1" spans="1:4">
      <c r="A26" s="439" t="s">
        <v>1284</v>
      </c>
      <c r="B26" s="506">
        <v>312</v>
      </c>
      <c r="C26" s="506">
        <v>224</v>
      </c>
      <c r="D26" s="169"/>
    </row>
    <row r="27" s="496" customFormat="1" ht="21.95" customHeight="1" spans="1:4">
      <c r="A27" s="503" t="s">
        <v>737</v>
      </c>
      <c r="B27" s="504">
        <f>SUM(B28:B31)</f>
        <v>0</v>
      </c>
      <c r="C27" s="504">
        <f>SUM(C28:C31)</f>
        <v>0</v>
      </c>
      <c r="D27" s="165" t="str">
        <f>IF(AND(B27&lt;&gt;0,C27&lt;&gt;0),C27/B27,"")</f>
        <v/>
      </c>
    </row>
    <row r="28" s="496" customFormat="1" ht="21.95" customHeight="1" spans="1:4">
      <c r="A28" s="439" t="s">
        <v>725</v>
      </c>
      <c r="B28" s="507"/>
      <c r="C28" s="506"/>
      <c r="D28" s="165" t="str">
        <f>IF(AND(B28&lt;&gt;0,C28&lt;&gt;0),C28/B28,"")</f>
        <v/>
      </c>
    </row>
    <row r="29" s="496" customFormat="1" ht="21.95" customHeight="1" spans="1:4">
      <c r="A29" s="439" t="s">
        <v>1286</v>
      </c>
      <c r="B29" s="507"/>
      <c r="C29" s="506"/>
      <c r="D29" s="165"/>
    </row>
    <row r="30" s="496" customFormat="1" ht="21.95" customHeight="1" spans="1:4">
      <c r="A30" s="439" t="s">
        <v>1283</v>
      </c>
      <c r="B30" s="508"/>
      <c r="C30" s="506"/>
      <c r="D30" s="169"/>
    </row>
    <row r="31" s="496" customFormat="1" ht="21.95" customHeight="1" spans="1:4">
      <c r="A31" s="439" t="s">
        <v>1284</v>
      </c>
      <c r="B31" s="506"/>
      <c r="C31" s="506"/>
      <c r="D31" s="169"/>
    </row>
    <row r="32" s="496" customFormat="1" ht="21.95" customHeight="1" spans="1:4">
      <c r="A32" s="503" t="s">
        <v>738</v>
      </c>
      <c r="B32" s="504">
        <f>SUM(B33:B37)</f>
        <v>4994</v>
      </c>
      <c r="C32" s="504">
        <f>SUM(C33:C37)</f>
        <v>5085</v>
      </c>
      <c r="D32" s="165">
        <f>C32/B32</f>
        <v>1.02</v>
      </c>
    </row>
    <row r="33" s="496" customFormat="1" ht="21.95" customHeight="1" spans="1:4">
      <c r="A33" s="439" t="s">
        <v>725</v>
      </c>
      <c r="B33" s="507">
        <v>4618</v>
      </c>
      <c r="C33" s="506">
        <v>4644</v>
      </c>
      <c r="D33" s="169">
        <f>C33/B33</f>
        <v>1.01</v>
      </c>
    </row>
    <row r="34" s="496" customFormat="1" ht="21.95" customHeight="1" spans="1:4">
      <c r="A34" s="439" t="s">
        <v>1287</v>
      </c>
      <c r="B34" s="507">
        <v>221</v>
      </c>
      <c r="C34" s="506">
        <v>206</v>
      </c>
      <c r="D34" s="169"/>
    </row>
    <row r="35" s="496" customFormat="1" ht="21.95" customHeight="1" spans="1:4">
      <c r="A35" s="509" t="s">
        <v>1288</v>
      </c>
      <c r="B35" s="507">
        <v>150</v>
      </c>
      <c r="C35" s="506">
        <v>229</v>
      </c>
      <c r="D35" s="169"/>
    </row>
    <row r="36" s="496" customFormat="1" ht="21.95" customHeight="1" spans="1:4">
      <c r="A36" s="439" t="s">
        <v>726</v>
      </c>
      <c r="B36" s="506"/>
      <c r="C36" s="506"/>
      <c r="D36" s="169"/>
    </row>
    <row r="37" s="496" customFormat="1" ht="21.95" customHeight="1" spans="1:4">
      <c r="A37" s="439" t="s">
        <v>727</v>
      </c>
      <c r="B37" s="507">
        <v>5</v>
      </c>
      <c r="C37" s="506">
        <v>6</v>
      </c>
      <c r="D37" s="169">
        <f t="shared" ref="D37:D39" si="0">C37/B37</f>
        <v>1.2</v>
      </c>
    </row>
    <row r="38" s="496" customFormat="1" ht="21.95" customHeight="1" spans="1:4">
      <c r="A38" s="450" t="s">
        <v>1289</v>
      </c>
      <c r="B38" s="504">
        <f>SUM(B39:B41)</f>
        <v>25068</v>
      </c>
      <c r="C38" s="504">
        <f>SUM(C39:C41)</f>
        <v>26304</v>
      </c>
      <c r="D38" s="165">
        <f t="shared" si="0"/>
        <v>1.05</v>
      </c>
    </row>
    <row r="39" s="496" customFormat="1" ht="21.95" customHeight="1" spans="1:4">
      <c r="A39" s="439" t="s">
        <v>725</v>
      </c>
      <c r="B39" s="506">
        <v>24044</v>
      </c>
      <c r="C39" s="506">
        <f>C33+C34+C23+C15+C16+C17+C18+C11+C6+C7+C35</f>
        <v>25902</v>
      </c>
      <c r="D39" s="169">
        <f t="shared" si="0"/>
        <v>1.08</v>
      </c>
    </row>
    <row r="40" s="496" customFormat="1" ht="21.95" customHeight="1" spans="1:4">
      <c r="A40" s="439" t="s">
        <v>726</v>
      </c>
      <c r="B40" s="506">
        <v>534</v>
      </c>
      <c r="C40" s="506">
        <f>C19+C8+C12+C25+C30+C36</f>
        <v>42</v>
      </c>
      <c r="D40" s="169"/>
    </row>
    <row r="41" s="496" customFormat="1" ht="21.95" customHeight="1" spans="1:4">
      <c r="A41" s="439" t="s">
        <v>727</v>
      </c>
      <c r="B41" s="506">
        <v>490</v>
      </c>
      <c r="C41" s="506">
        <f>C37+C31+C26+C21+C13+C9</f>
        <v>360</v>
      </c>
      <c r="D41" s="169">
        <f>C41/B41</f>
        <v>0.73</v>
      </c>
    </row>
    <row r="42" s="496" customFormat="1" ht="13.5"/>
    <row r="43" s="496" customFormat="1" ht="13.5"/>
    <row r="44" s="496" customFormat="1" ht="13.5"/>
    <row r="45" s="496" customFormat="1" ht="13.5"/>
    <row r="46" s="496" customFormat="1" ht="13.5"/>
    <row r="47" s="496" customFormat="1" ht="13.5"/>
    <row r="48" s="496" customFormat="1" ht="13.5"/>
    <row r="49" s="496" customFormat="1" ht="13.5"/>
    <row r="50" s="496" customFormat="1" ht="13.5"/>
    <row r="51" s="496" customFormat="1" ht="13.5"/>
    <row r="52" s="496" customFormat="1" ht="13.5"/>
    <row r="53" s="496" customFormat="1" ht="13.5"/>
    <row r="54" s="496" customFormat="1" ht="13.5"/>
    <row r="55" s="496" customFormat="1" ht="13.5"/>
    <row r="56" s="496" customFormat="1" ht="13.5"/>
    <row r="57" s="496" customFormat="1" ht="13.5"/>
    <row r="58" s="496" customFormat="1" ht="13.5"/>
    <row r="59" s="496" customFormat="1" ht="13.5"/>
    <row r="60" s="496" customFormat="1" ht="13.5"/>
    <row r="61" s="496" customFormat="1" ht="13.5"/>
    <row r="62" s="496" customFormat="1" ht="13.5"/>
    <row r="63" s="496" customFormat="1" ht="13.5"/>
    <row r="64" s="496" customFormat="1" ht="13.5"/>
    <row r="65" s="496" customFormat="1" ht="13.5"/>
    <row r="66" s="496" customFormat="1" ht="13.5"/>
    <row r="67" s="496" customFormat="1" ht="13.5"/>
    <row r="68" s="496" customFormat="1" ht="13.5"/>
    <row r="69" s="496" customFormat="1" ht="13.5"/>
    <row r="70" s="496" customFormat="1" ht="13.5"/>
    <row r="71" s="496" customFormat="1" ht="13.5"/>
    <row r="72" s="496" customFormat="1" ht="13.5"/>
    <row r="73" s="496" customFormat="1" ht="13.5"/>
    <row r="74" s="496" customFormat="1" ht="13.5"/>
    <row r="75" s="496" customFormat="1" ht="13.5"/>
    <row r="76" s="496" customFormat="1" ht="13.5"/>
  </sheetData>
  <mergeCells count="2">
    <mergeCell ref="A2:D2"/>
    <mergeCell ref="A3:D3"/>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&amp;P+46 页，共 &amp;N+50 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76"/>
  <sheetViews>
    <sheetView workbookViewId="0">
      <selection activeCell="A2" sqref="A2:D2"/>
    </sheetView>
  </sheetViews>
  <sheetFormatPr defaultColWidth="8.875" defaultRowHeight="14.25" outlineLevelCol="3"/>
  <cols>
    <col min="1" max="1" width="37.5" style="496" customWidth="1"/>
    <col min="2" max="4" width="18.625" style="496" customWidth="1"/>
    <col min="5" max="16379" width="8.875" style="496"/>
    <col min="16380" max="16384" width="8.875" style="499"/>
  </cols>
  <sheetData>
    <row r="1" ht="21.95" customHeight="1" spans="1:1">
      <c r="A1" s="429" t="s">
        <v>1290</v>
      </c>
    </row>
    <row r="2" s="496" customFormat="1" ht="27" customHeight="1" spans="1:4">
      <c r="A2" s="497" t="s">
        <v>1291</v>
      </c>
      <c r="B2" s="498"/>
      <c r="C2" s="498"/>
      <c r="D2" s="498"/>
    </row>
    <row r="3" s="496" customFormat="1" ht="18.95" customHeight="1" spans="1:4">
      <c r="A3" s="500" t="s">
        <v>2</v>
      </c>
      <c r="B3" s="500"/>
      <c r="C3" s="500"/>
      <c r="D3" s="500"/>
    </row>
    <row r="4" s="495" customFormat="1" ht="60" customHeight="1" spans="1:4">
      <c r="A4" s="501" t="s">
        <v>3</v>
      </c>
      <c r="B4" s="501" t="s">
        <v>6</v>
      </c>
      <c r="C4" s="501" t="s">
        <v>758</v>
      </c>
      <c r="D4" s="502" t="s">
        <v>759</v>
      </c>
    </row>
    <row r="5" s="496" customFormat="1" ht="21.95" customHeight="1" spans="1:4">
      <c r="A5" s="503" t="s">
        <v>724</v>
      </c>
      <c r="B5" s="504">
        <f>SUM(B6:B9)</f>
        <v>7403</v>
      </c>
      <c r="C5" s="504">
        <f>SUM(C6:C9)</f>
        <v>8051</v>
      </c>
      <c r="D5" s="165">
        <f t="shared" ref="D5:D11" si="0">C5/B5</f>
        <v>1.09</v>
      </c>
    </row>
    <row r="6" s="496" customFormat="1" ht="21.95" customHeight="1" spans="1:4">
      <c r="A6" s="439" t="s">
        <v>725</v>
      </c>
      <c r="B6" s="507">
        <v>7263</v>
      </c>
      <c r="C6" s="506">
        <v>7875</v>
      </c>
      <c r="D6" s="169">
        <f t="shared" si="0"/>
        <v>1.08</v>
      </c>
    </row>
    <row r="7" s="496" customFormat="1" ht="21.95" customHeight="1" spans="1:4">
      <c r="A7" s="439" t="s">
        <v>1282</v>
      </c>
      <c r="B7" s="507">
        <v>115</v>
      </c>
      <c r="C7" s="506">
        <v>142</v>
      </c>
      <c r="D7" s="169"/>
    </row>
    <row r="8" s="496" customFormat="1" ht="21.95" customHeight="1" spans="1:4">
      <c r="A8" s="439" t="s">
        <v>1283</v>
      </c>
      <c r="B8" s="507">
        <v>11</v>
      </c>
      <c r="C8" s="506">
        <v>32</v>
      </c>
      <c r="D8" s="169"/>
    </row>
    <row r="9" s="496" customFormat="1" ht="21.95" customHeight="1" spans="1:4">
      <c r="A9" s="439" t="s">
        <v>1284</v>
      </c>
      <c r="B9" s="507">
        <v>14</v>
      </c>
      <c r="C9" s="506">
        <v>2</v>
      </c>
      <c r="D9" s="169">
        <f t="shared" si="0"/>
        <v>0.14</v>
      </c>
    </row>
    <row r="10" s="496" customFormat="1" ht="21.95" customHeight="1" spans="1:4">
      <c r="A10" s="503" t="s">
        <v>728</v>
      </c>
      <c r="B10" s="504">
        <f>SUM(B11:B13)</f>
        <v>11116</v>
      </c>
      <c r="C10" s="504">
        <f>SUM(C11:C13)</f>
        <v>11630</v>
      </c>
      <c r="D10" s="165">
        <f t="shared" si="0"/>
        <v>1.05</v>
      </c>
    </row>
    <row r="11" s="496" customFormat="1" ht="21.95" customHeight="1" spans="1:4">
      <c r="A11" s="439" t="s">
        <v>725</v>
      </c>
      <c r="B11" s="507">
        <v>10992</v>
      </c>
      <c r="C11" s="506">
        <v>11502</v>
      </c>
      <c r="D11" s="169">
        <f t="shared" si="0"/>
        <v>1.05</v>
      </c>
    </row>
    <row r="12" s="496" customFormat="1" ht="21.95" customHeight="1" spans="1:4">
      <c r="A12" s="439" t="s">
        <v>726</v>
      </c>
      <c r="B12" s="507">
        <v>0</v>
      </c>
      <c r="C12" s="506">
        <v>0</v>
      </c>
      <c r="D12" s="169"/>
    </row>
    <row r="13" s="496" customFormat="1" ht="21.95" customHeight="1" spans="1:4">
      <c r="A13" s="439" t="s">
        <v>727</v>
      </c>
      <c r="B13" s="507">
        <v>124</v>
      </c>
      <c r="C13" s="506">
        <v>128</v>
      </c>
      <c r="D13" s="169"/>
    </row>
    <row r="14" s="496" customFormat="1" ht="21.95" customHeight="1" spans="1:4">
      <c r="A14" s="503" t="s">
        <v>729</v>
      </c>
      <c r="B14" s="504">
        <f>SUM(B15:B21)</f>
        <v>706</v>
      </c>
      <c r="C14" s="504">
        <f>SUM(C15:C21)</f>
        <v>771</v>
      </c>
      <c r="D14" s="165">
        <f>C14/B14</f>
        <v>1.09</v>
      </c>
    </row>
    <row r="15" s="496" customFormat="1" ht="21.95" customHeight="1" spans="1:4">
      <c r="A15" s="439" t="s">
        <v>725</v>
      </c>
      <c r="B15" s="507">
        <v>519</v>
      </c>
      <c r="C15" s="506">
        <v>631</v>
      </c>
      <c r="D15" s="169">
        <f>C15/B15</f>
        <v>1.22</v>
      </c>
    </row>
    <row r="16" s="496" customFormat="1" ht="30" customHeight="1" spans="1:4">
      <c r="A16" s="418" t="s">
        <v>730</v>
      </c>
      <c r="B16" s="507">
        <v>29</v>
      </c>
      <c r="C16" s="506">
        <v>27</v>
      </c>
      <c r="D16" s="169"/>
    </row>
    <row r="17" s="496" customFormat="1" ht="21.95" customHeight="1" spans="1:4">
      <c r="A17" s="418" t="s">
        <v>731</v>
      </c>
      <c r="B17" s="507">
        <v>103</v>
      </c>
      <c r="C17" s="506">
        <v>95</v>
      </c>
      <c r="D17" s="169"/>
    </row>
    <row r="18" s="496" customFormat="1" ht="21.95" customHeight="1" spans="1:4">
      <c r="A18" s="439" t="s">
        <v>732</v>
      </c>
      <c r="B18" s="507">
        <v>11</v>
      </c>
      <c r="C18" s="506">
        <v>8</v>
      </c>
      <c r="D18" s="169"/>
    </row>
    <row r="19" s="496" customFormat="1" ht="21.95" customHeight="1" spans="1:4">
      <c r="A19" s="439" t="s">
        <v>733</v>
      </c>
      <c r="B19" s="508">
        <v>9</v>
      </c>
      <c r="C19" s="506">
        <v>10</v>
      </c>
      <c r="D19" s="169"/>
    </row>
    <row r="20" s="496" customFormat="1" ht="21.95" customHeight="1" spans="1:4">
      <c r="A20" s="439" t="s">
        <v>734</v>
      </c>
      <c r="B20" s="507"/>
      <c r="C20" s="506"/>
      <c r="D20" s="171">
        <v>0</v>
      </c>
    </row>
    <row r="21" s="496" customFormat="1" ht="21.95" customHeight="1" spans="1:4">
      <c r="A21" s="439" t="s">
        <v>735</v>
      </c>
      <c r="B21" s="506">
        <v>35</v>
      </c>
      <c r="C21" s="506">
        <v>0</v>
      </c>
      <c r="D21" s="169"/>
    </row>
    <row r="22" s="496" customFormat="1" ht="21.95" customHeight="1" spans="1:4">
      <c r="A22" s="503" t="s">
        <v>736</v>
      </c>
      <c r="B22" s="504">
        <f>SUM(B23:B26)</f>
        <v>849</v>
      </c>
      <c r="C22" s="504">
        <f>SUM(C23:C26)</f>
        <v>768</v>
      </c>
      <c r="D22" s="165">
        <f>C22/B22</f>
        <v>0.9</v>
      </c>
    </row>
    <row r="23" s="496" customFormat="1" ht="21.95" customHeight="1" spans="1:4">
      <c r="A23" s="439" t="s">
        <v>725</v>
      </c>
      <c r="B23" s="507">
        <v>537</v>
      </c>
      <c r="C23" s="506">
        <v>543</v>
      </c>
      <c r="D23" s="169">
        <f>C23/B23</f>
        <v>1.01</v>
      </c>
    </row>
    <row r="24" s="496" customFormat="1" ht="21.95" customHeight="1" spans="1:4">
      <c r="A24" s="439" t="s">
        <v>1285</v>
      </c>
      <c r="B24" s="508">
        <v>0</v>
      </c>
      <c r="C24" s="506">
        <v>1</v>
      </c>
      <c r="D24" s="169"/>
    </row>
    <row r="25" s="496" customFormat="1" ht="21.95" customHeight="1" spans="1:4">
      <c r="A25" s="439" t="s">
        <v>1283</v>
      </c>
      <c r="B25" s="506"/>
      <c r="C25" s="506">
        <v>0</v>
      </c>
      <c r="D25" s="169"/>
    </row>
    <row r="26" s="496" customFormat="1" ht="21.95" customHeight="1" spans="1:4">
      <c r="A26" s="439" t="s">
        <v>1284</v>
      </c>
      <c r="B26" s="506">
        <v>312</v>
      </c>
      <c r="C26" s="506">
        <v>224</v>
      </c>
      <c r="D26" s="169"/>
    </row>
    <row r="27" s="496" customFormat="1" ht="21.95" customHeight="1" spans="1:4">
      <c r="A27" s="503" t="s">
        <v>737</v>
      </c>
      <c r="B27" s="504">
        <f>SUM(B28:B31)</f>
        <v>0</v>
      </c>
      <c r="C27" s="504">
        <f>SUM(C28:C31)</f>
        <v>0</v>
      </c>
      <c r="D27" s="165" t="str">
        <f>IF(AND(B27&lt;&gt;0,C27&lt;&gt;0),C27/B27,"")</f>
        <v/>
      </c>
    </row>
    <row r="28" s="496" customFormat="1" ht="21.95" customHeight="1" spans="1:4">
      <c r="A28" s="439" t="s">
        <v>725</v>
      </c>
      <c r="B28" s="507"/>
      <c r="C28" s="506"/>
      <c r="D28" s="165" t="str">
        <f>IF(AND(B28&lt;&gt;0,C28&lt;&gt;0),C28/B28,"")</f>
        <v/>
      </c>
    </row>
    <row r="29" s="496" customFormat="1" ht="21.95" customHeight="1" spans="1:4">
      <c r="A29" s="439" t="s">
        <v>1286</v>
      </c>
      <c r="B29" s="507"/>
      <c r="C29" s="506"/>
      <c r="D29" s="165"/>
    </row>
    <row r="30" s="496" customFormat="1" ht="21.95" customHeight="1" spans="1:4">
      <c r="A30" s="439" t="s">
        <v>1283</v>
      </c>
      <c r="B30" s="508"/>
      <c r="C30" s="506"/>
      <c r="D30" s="169"/>
    </row>
    <row r="31" s="496" customFormat="1" ht="21.95" customHeight="1" spans="1:4">
      <c r="A31" s="439" t="s">
        <v>1284</v>
      </c>
      <c r="B31" s="506"/>
      <c r="C31" s="506"/>
      <c r="D31" s="169"/>
    </row>
    <row r="32" s="496" customFormat="1" ht="21.95" customHeight="1" spans="1:4">
      <c r="A32" s="503" t="s">
        <v>738</v>
      </c>
      <c r="B32" s="504">
        <f>SUM(B33:B37)</f>
        <v>4994</v>
      </c>
      <c r="C32" s="504">
        <f>SUM(C33:C37)</f>
        <v>5085</v>
      </c>
      <c r="D32" s="165">
        <f t="shared" ref="D32:D39" si="1">C32/B32</f>
        <v>1.02</v>
      </c>
    </row>
    <row r="33" s="496" customFormat="1" ht="21.95" customHeight="1" spans="1:4">
      <c r="A33" s="439" t="s">
        <v>725</v>
      </c>
      <c r="B33" s="507">
        <v>4618</v>
      </c>
      <c r="C33" s="506">
        <v>4644</v>
      </c>
      <c r="D33" s="169">
        <f t="shared" si="1"/>
        <v>1.01</v>
      </c>
    </row>
    <row r="34" s="496" customFormat="1" ht="21.95" customHeight="1" spans="1:4">
      <c r="A34" s="439" t="s">
        <v>1287</v>
      </c>
      <c r="B34" s="507">
        <v>221</v>
      </c>
      <c r="C34" s="506">
        <v>206</v>
      </c>
      <c r="D34" s="169"/>
    </row>
    <row r="35" s="496" customFormat="1" ht="21.95" customHeight="1" spans="1:4">
      <c r="A35" s="509" t="s">
        <v>1288</v>
      </c>
      <c r="B35" s="507">
        <v>150</v>
      </c>
      <c r="C35" s="506">
        <v>229</v>
      </c>
      <c r="D35" s="169"/>
    </row>
    <row r="36" s="496" customFormat="1" ht="21.95" customHeight="1" spans="1:4">
      <c r="A36" s="439" t="s">
        <v>726</v>
      </c>
      <c r="B36" s="506"/>
      <c r="C36" s="506"/>
      <c r="D36" s="169"/>
    </row>
    <row r="37" s="496" customFormat="1" ht="21.95" customHeight="1" spans="1:4">
      <c r="A37" s="439" t="s">
        <v>727</v>
      </c>
      <c r="B37" s="507">
        <v>5</v>
      </c>
      <c r="C37" s="506">
        <v>6</v>
      </c>
      <c r="D37" s="169">
        <f t="shared" si="1"/>
        <v>1.2</v>
      </c>
    </row>
    <row r="38" s="496" customFormat="1" ht="21.95" customHeight="1" spans="1:4">
      <c r="A38" s="450" t="s">
        <v>1289</v>
      </c>
      <c r="B38" s="504">
        <f>SUM(B39:B41)</f>
        <v>25068</v>
      </c>
      <c r="C38" s="504">
        <f>SUM(C39:C41)</f>
        <v>26304</v>
      </c>
      <c r="D38" s="165">
        <f t="shared" si="1"/>
        <v>1.05</v>
      </c>
    </row>
    <row r="39" s="496" customFormat="1" ht="21.95" customHeight="1" spans="1:4">
      <c r="A39" s="439" t="s">
        <v>725</v>
      </c>
      <c r="B39" s="506">
        <v>24044</v>
      </c>
      <c r="C39" s="506">
        <f>C33+C34+C23+C15+C16+C17+C18+C11+C6+C7+C35</f>
        <v>25902</v>
      </c>
      <c r="D39" s="169">
        <f t="shared" si="1"/>
        <v>1.08</v>
      </c>
    </row>
    <row r="40" s="496" customFormat="1" ht="21.95" customHeight="1" spans="1:4">
      <c r="A40" s="439" t="s">
        <v>726</v>
      </c>
      <c r="B40" s="506">
        <v>534</v>
      </c>
      <c r="C40" s="506">
        <f>C19+C8+C12+C25+C30+C36</f>
        <v>42</v>
      </c>
      <c r="D40" s="169"/>
    </row>
    <row r="41" s="496" customFormat="1" ht="21.95" customHeight="1" spans="1:4">
      <c r="A41" s="439" t="s">
        <v>727</v>
      </c>
      <c r="B41" s="506">
        <v>490</v>
      </c>
      <c r="C41" s="506">
        <f>C37+C31+C26+C21+C13+C9</f>
        <v>360</v>
      </c>
      <c r="D41" s="169">
        <f>C41/B41</f>
        <v>0.73</v>
      </c>
    </row>
    <row r="42" s="496" customFormat="1" ht="13.5"/>
    <row r="43" s="496" customFormat="1" ht="13.5"/>
    <row r="44" s="496" customFormat="1" ht="13.5"/>
    <row r="45" s="496" customFormat="1" ht="13.5"/>
    <row r="46" s="496" customFormat="1" ht="13.5"/>
    <row r="47" s="496" customFormat="1" ht="13.5"/>
    <row r="48" s="496" customFormat="1" ht="13.5"/>
    <row r="49" s="496" customFormat="1" ht="13.5"/>
    <row r="50" s="496" customFormat="1" ht="13.5"/>
    <row r="51" s="496" customFormat="1" ht="13.5"/>
    <row r="52" s="496" customFormat="1" ht="13.5"/>
    <row r="53" s="496" customFormat="1" ht="13.5"/>
    <row r="54" s="496" customFormat="1" ht="13.5"/>
    <row r="55" s="496" customFormat="1" ht="13.5"/>
    <row r="56" s="496" customFormat="1" ht="13.5"/>
    <row r="57" s="496" customFormat="1" ht="13.5"/>
    <row r="58" s="496" customFormat="1" ht="13.5"/>
    <row r="59" s="496" customFormat="1" ht="13.5"/>
    <row r="60" s="496" customFormat="1" ht="13.5"/>
    <row r="61" s="496" customFormat="1" ht="13.5"/>
    <row r="62" s="496" customFormat="1" ht="13.5"/>
    <row r="63" s="496" customFormat="1" ht="13.5"/>
    <row r="64" s="496" customFormat="1" ht="13.5"/>
    <row r="65" s="496" customFormat="1" ht="13.5"/>
    <row r="66" s="496" customFormat="1" ht="13.5"/>
    <row r="67" s="496" customFormat="1" ht="13.5"/>
    <row r="68" s="496" customFormat="1" ht="13.5"/>
    <row r="69" s="496" customFormat="1" ht="13.5"/>
    <row r="70" s="496" customFormat="1" ht="13.5"/>
    <row r="71" s="496" customFormat="1" ht="13.5"/>
    <row r="72" s="496" customFormat="1" ht="13.5"/>
    <row r="73" s="496" customFormat="1" ht="13.5"/>
    <row r="74" s="496" customFormat="1" ht="13.5"/>
    <row r="75" s="496" customFormat="1" ht="13.5"/>
    <row r="76" s="496" customFormat="1" ht="13.5"/>
  </sheetData>
  <mergeCells count="2">
    <mergeCell ref="A2:D2"/>
    <mergeCell ref="A3:D3"/>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&amp;P+46 页，共 &amp;N+50 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25"/>
  <sheetViews>
    <sheetView workbookViewId="0">
      <selection activeCell="M18" sqref="M18"/>
    </sheetView>
  </sheetViews>
  <sheetFormatPr defaultColWidth="8.875" defaultRowHeight="13.5" outlineLevelCol="4"/>
  <cols>
    <col min="1" max="1" width="33.25" style="496" customWidth="1"/>
    <col min="2" max="4" width="20.625" style="496" customWidth="1"/>
    <col min="5" max="16384" width="8.875" style="496"/>
  </cols>
  <sheetData>
    <row r="1" ht="21" customHeight="1" spans="1:1">
      <c r="A1" s="429" t="s">
        <v>1292</v>
      </c>
    </row>
    <row r="2" ht="33" customHeight="1" spans="1:5">
      <c r="A2" s="497" t="s">
        <v>1293</v>
      </c>
      <c r="B2" s="498"/>
      <c r="C2" s="498"/>
      <c r="D2" s="498"/>
      <c r="E2" s="499"/>
    </row>
    <row r="3" ht="14.25" customHeight="1" spans="1:5">
      <c r="A3" s="500" t="s">
        <v>2</v>
      </c>
      <c r="B3" s="500"/>
      <c r="C3" s="500"/>
      <c r="D3" s="500"/>
      <c r="E3" s="499"/>
    </row>
    <row r="4" s="495" customFormat="1" ht="60" customHeight="1" spans="1:5">
      <c r="A4" s="501" t="s">
        <v>3</v>
      </c>
      <c r="B4" s="501" t="s">
        <v>6</v>
      </c>
      <c r="C4" s="501" t="s">
        <v>758</v>
      </c>
      <c r="D4" s="502" t="s">
        <v>759</v>
      </c>
      <c r="E4" s="499"/>
    </row>
    <row r="5" ht="30" customHeight="1" spans="1:4">
      <c r="A5" s="503" t="s">
        <v>746</v>
      </c>
      <c r="B5" s="504">
        <f>B7</f>
        <v>3466</v>
      </c>
      <c r="C5" s="504">
        <f>C7</f>
        <v>2221</v>
      </c>
      <c r="D5" s="165">
        <f t="shared" ref="D5:D8" si="0">C5/B5</f>
        <v>0.64</v>
      </c>
    </row>
    <row r="6" ht="30" customHeight="1" spans="1:4">
      <c r="A6" s="439" t="s">
        <v>747</v>
      </c>
      <c r="B6" s="505">
        <v>-432</v>
      </c>
      <c r="C6" s="506">
        <v>-1245</v>
      </c>
      <c r="D6" s="169"/>
    </row>
    <row r="7" ht="30" customHeight="1" spans="1:5">
      <c r="A7" s="439" t="s">
        <v>748</v>
      </c>
      <c r="B7" s="505">
        <v>3466</v>
      </c>
      <c r="C7" s="506">
        <v>2221</v>
      </c>
      <c r="D7" s="169"/>
      <c r="E7" s="499"/>
    </row>
    <row r="8" ht="30" customHeight="1" spans="1:4">
      <c r="A8" s="503" t="s">
        <v>749</v>
      </c>
      <c r="B8" s="504">
        <f>B10</f>
        <v>14512</v>
      </c>
      <c r="C8" s="504">
        <f>C10</f>
        <v>15586</v>
      </c>
      <c r="D8" s="165">
        <f t="shared" si="0"/>
        <v>1.07</v>
      </c>
    </row>
    <row r="9" ht="30" customHeight="1" spans="1:4">
      <c r="A9" s="439" t="s">
        <v>747</v>
      </c>
      <c r="B9" s="505">
        <v>2449</v>
      </c>
      <c r="C9" s="506">
        <v>1074</v>
      </c>
      <c r="D9" s="169"/>
    </row>
    <row r="10" ht="30" customHeight="1" spans="1:5">
      <c r="A10" s="439" t="s">
        <v>748</v>
      </c>
      <c r="B10" s="505">
        <v>14512</v>
      </c>
      <c r="C10" s="506">
        <v>15586</v>
      </c>
      <c r="D10" s="169"/>
      <c r="E10" s="499"/>
    </row>
    <row r="11" ht="30" customHeight="1" spans="1:4">
      <c r="A11" s="503" t="s">
        <v>750</v>
      </c>
      <c r="B11" s="504">
        <f>SUM(B12:B13)</f>
        <v>0</v>
      </c>
      <c r="C11" s="504">
        <f>SUM(C12:C13)</f>
        <v>0</v>
      </c>
      <c r="D11" s="165"/>
    </row>
    <row r="12" ht="30" customHeight="1" spans="1:4">
      <c r="A12" s="439" t="s">
        <v>747</v>
      </c>
      <c r="B12" s="506"/>
      <c r="C12" s="506"/>
      <c r="D12" s="169"/>
    </row>
    <row r="13" ht="30" customHeight="1" spans="1:5">
      <c r="A13" s="439" t="s">
        <v>748</v>
      </c>
      <c r="B13" s="506"/>
      <c r="C13" s="506"/>
      <c r="D13" s="171"/>
      <c r="E13" s="499"/>
    </row>
    <row r="14" ht="30" customHeight="1" spans="1:4">
      <c r="A14" s="503" t="s">
        <v>751</v>
      </c>
      <c r="B14" s="504">
        <f>SUM(B15:B16)</f>
        <v>0</v>
      </c>
      <c r="C14" s="504">
        <f>SUM(C15:C16)</f>
        <v>0</v>
      </c>
      <c r="D14" s="165"/>
    </row>
    <row r="15" ht="30" customHeight="1" spans="1:4">
      <c r="A15" s="439" t="s">
        <v>747</v>
      </c>
      <c r="B15" s="506"/>
      <c r="C15" s="506"/>
      <c r="D15" s="169"/>
    </row>
    <row r="16" ht="30" customHeight="1" spans="1:5">
      <c r="A16" s="439" t="s">
        <v>748</v>
      </c>
      <c r="B16" s="506"/>
      <c r="C16" s="506"/>
      <c r="D16" s="169"/>
      <c r="E16" s="499"/>
    </row>
    <row r="17" ht="30" customHeight="1" spans="1:4">
      <c r="A17" s="503" t="s">
        <v>752</v>
      </c>
      <c r="B17" s="504">
        <f>SUM(B18:B19)</f>
        <v>0</v>
      </c>
      <c r="C17" s="504">
        <f>SUM(C18:C19)</f>
        <v>0</v>
      </c>
      <c r="D17" s="165"/>
    </row>
    <row r="18" ht="30" customHeight="1" spans="1:4">
      <c r="A18" s="439" t="s">
        <v>747</v>
      </c>
      <c r="B18" s="506"/>
      <c r="C18" s="506"/>
      <c r="D18" s="169"/>
    </row>
    <row r="19" ht="30" customHeight="1" spans="1:5">
      <c r="A19" s="439" t="s">
        <v>748</v>
      </c>
      <c r="B19" s="506"/>
      <c r="C19" s="506"/>
      <c r="D19" s="169"/>
      <c r="E19" s="499"/>
    </row>
    <row r="20" ht="30" customHeight="1" spans="1:4">
      <c r="A20" s="503" t="s">
        <v>753</v>
      </c>
      <c r="B20" s="504">
        <f>B22</f>
        <v>17059</v>
      </c>
      <c r="C20" s="504">
        <f>C22</f>
        <v>20535</v>
      </c>
      <c r="D20" s="165">
        <f t="shared" ref="D20:D25" si="1">C20/B20</f>
        <v>1.2</v>
      </c>
    </row>
    <row r="21" ht="30" customHeight="1" spans="1:4">
      <c r="A21" s="439" t="s">
        <v>747</v>
      </c>
      <c r="B21" s="505">
        <v>2369</v>
      </c>
      <c r="C21" s="506">
        <v>3476</v>
      </c>
      <c r="D21" s="169"/>
    </row>
    <row r="22" ht="30" customHeight="1" spans="1:5">
      <c r="A22" s="439" t="s">
        <v>748</v>
      </c>
      <c r="B22" s="505">
        <v>17059</v>
      </c>
      <c r="C22" s="506">
        <v>20535</v>
      </c>
      <c r="D22" s="169"/>
      <c r="E22" s="499"/>
    </row>
    <row r="23" ht="30" customHeight="1" spans="1:4">
      <c r="A23" s="450" t="s">
        <v>755</v>
      </c>
      <c r="B23" s="504">
        <f>B25</f>
        <v>35037</v>
      </c>
      <c r="C23" s="504">
        <f>C25</f>
        <v>38342</v>
      </c>
      <c r="D23" s="165"/>
    </row>
    <row r="24" ht="30" customHeight="1" spans="1:4">
      <c r="A24" s="439" t="s">
        <v>747</v>
      </c>
      <c r="B24" s="505">
        <v>4386</v>
      </c>
      <c r="C24" s="506">
        <f>(C6+C9+C12+C15+C18+C21)</f>
        <v>3305</v>
      </c>
      <c r="D24" s="169">
        <f t="shared" si="1"/>
        <v>0.75</v>
      </c>
    </row>
    <row r="25" ht="30" customHeight="1" spans="1:5">
      <c r="A25" s="439" t="s">
        <v>748</v>
      </c>
      <c r="B25" s="505">
        <v>35037</v>
      </c>
      <c r="C25" s="506">
        <f>(C7+C10+C13+C16+C19+C22)</f>
        <v>38342</v>
      </c>
      <c r="D25" s="169">
        <f t="shared" si="1"/>
        <v>1.09</v>
      </c>
      <c r="E25" s="499"/>
    </row>
  </sheetData>
  <mergeCells count="2">
    <mergeCell ref="A2:D2"/>
    <mergeCell ref="A3:D3"/>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&amp;P+47 页，共 &amp;N+50 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21"/>
  <sheetViews>
    <sheetView workbookViewId="0">
      <selection activeCell="D7" sqref="D7"/>
    </sheetView>
  </sheetViews>
  <sheetFormatPr defaultColWidth="9" defaultRowHeight="13.5" outlineLevelCol="4"/>
  <cols>
    <col min="1" max="1" width="7.25" style="428" customWidth="1"/>
    <col min="2" max="2" width="33.625" style="428" customWidth="1"/>
    <col min="3" max="5" width="17.625" style="428" customWidth="1"/>
    <col min="6" max="16384" width="9" style="428"/>
  </cols>
  <sheetData>
    <row r="1" ht="26.1" customHeight="1" spans="1:5">
      <c r="A1" s="429" t="s">
        <v>1294</v>
      </c>
      <c r="B1" s="430"/>
      <c r="C1" s="430"/>
      <c r="D1" s="430"/>
      <c r="E1" s="430"/>
    </row>
    <row r="2" ht="30.95" customHeight="1" spans="1:5">
      <c r="A2" s="432" t="s">
        <v>1295</v>
      </c>
      <c r="B2" s="432"/>
      <c r="C2" s="432"/>
      <c r="D2" s="432"/>
      <c r="E2" s="432"/>
    </row>
    <row r="3" ht="29.1" customHeight="1" spans="1:5">
      <c r="A3" s="433" t="s">
        <v>1296</v>
      </c>
      <c r="B3" s="434"/>
      <c r="C3" s="434"/>
      <c r="D3" s="434"/>
      <c r="E3" s="435"/>
    </row>
    <row r="4" ht="27" customHeight="1" spans="1:5">
      <c r="A4" s="436" t="s">
        <v>1297</v>
      </c>
      <c r="B4" s="436"/>
      <c r="C4" s="437" t="s">
        <v>1298</v>
      </c>
      <c r="D4" s="436" t="s">
        <v>1299</v>
      </c>
      <c r="E4" s="436"/>
    </row>
    <row r="5" ht="27.95" customHeight="1" spans="1:5">
      <c r="A5" s="436"/>
      <c r="B5" s="436"/>
      <c r="C5" s="436"/>
      <c r="D5" s="436" t="s">
        <v>1300</v>
      </c>
      <c r="E5" s="437" t="s">
        <v>759</v>
      </c>
    </row>
    <row r="6" ht="30" customHeight="1" spans="1:5">
      <c r="A6" s="438" t="s">
        <v>1301</v>
      </c>
      <c r="B6" s="439" t="s">
        <v>1302</v>
      </c>
      <c r="C6" s="258">
        <v>74806</v>
      </c>
      <c r="D6" s="258">
        <v>78475</v>
      </c>
      <c r="E6" s="259">
        <f t="shared" ref="E6:E20" si="0">D6/C6</f>
        <v>1.05</v>
      </c>
    </row>
    <row r="7" ht="30" customHeight="1" spans="1:5">
      <c r="A7" s="440"/>
      <c r="B7" s="439" t="s">
        <v>1303</v>
      </c>
      <c r="C7" s="258">
        <v>126500</v>
      </c>
      <c r="D7" s="258">
        <v>142730</v>
      </c>
      <c r="E7" s="259">
        <f t="shared" si="0"/>
        <v>1.13</v>
      </c>
    </row>
    <row r="8" ht="30" customHeight="1" spans="1:5">
      <c r="A8" s="440"/>
      <c r="B8" s="439" t="s">
        <v>1304</v>
      </c>
      <c r="C8" s="258">
        <v>5269</v>
      </c>
      <c r="D8" s="258">
        <v>5140</v>
      </c>
      <c r="E8" s="259">
        <f t="shared" si="0"/>
        <v>0.98</v>
      </c>
    </row>
    <row r="9" ht="30" customHeight="1" spans="1:5">
      <c r="A9" s="440"/>
      <c r="B9" s="439" t="s">
        <v>1305</v>
      </c>
      <c r="C9" s="258">
        <v>1600</v>
      </c>
      <c r="D9" s="258">
        <v>5110</v>
      </c>
      <c r="E9" s="259">
        <f t="shared" si="0"/>
        <v>3.19</v>
      </c>
    </row>
    <row r="10" ht="30" customHeight="1" spans="1:5">
      <c r="A10" s="440"/>
      <c r="B10" s="439" t="s">
        <v>1306</v>
      </c>
      <c r="C10" s="258">
        <v>78475</v>
      </c>
      <c r="D10" s="258">
        <v>78505</v>
      </c>
      <c r="E10" s="259">
        <f t="shared" si="0"/>
        <v>1</v>
      </c>
    </row>
    <row r="11" ht="30" customHeight="1" spans="1:5">
      <c r="A11" s="438" t="s">
        <v>1307</v>
      </c>
      <c r="B11" s="439" t="s">
        <v>1308</v>
      </c>
      <c r="C11" s="258">
        <v>200</v>
      </c>
      <c r="D11" s="258">
        <v>200</v>
      </c>
      <c r="E11" s="259">
        <f t="shared" si="0"/>
        <v>1</v>
      </c>
    </row>
    <row r="12" ht="30" customHeight="1" spans="1:5">
      <c r="A12" s="440"/>
      <c r="B12" s="439" t="s">
        <v>1309</v>
      </c>
      <c r="C12" s="258">
        <v>9900</v>
      </c>
      <c r="D12" s="258">
        <v>9900</v>
      </c>
      <c r="E12" s="259">
        <f t="shared" si="0"/>
        <v>1</v>
      </c>
    </row>
    <row r="13" ht="30" customHeight="1" spans="1:5">
      <c r="A13" s="440"/>
      <c r="B13" s="439" t="s">
        <v>1310</v>
      </c>
      <c r="C13" s="258"/>
      <c r="D13" s="258">
        <v>120</v>
      </c>
      <c r="E13" s="259"/>
    </row>
    <row r="14" ht="30" customHeight="1" spans="1:5">
      <c r="A14" s="440"/>
      <c r="B14" s="439" t="s">
        <v>1311</v>
      </c>
      <c r="C14" s="258"/>
      <c r="D14" s="258">
        <v>120</v>
      </c>
      <c r="E14" s="259"/>
    </row>
    <row r="15" ht="30" customHeight="1" spans="1:5">
      <c r="A15" s="440"/>
      <c r="B15" s="439" t="s">
        <v>1312</v>
      </c>
      <c r="C15" s="258">
        <v>200</v>
      </c>
      <c r="D15" s="258">
        <v>200</v>
      </c>
      <c r="E15" s="259">
        <f t="shared" si="0"/>
        <v>1</v>
      </c>
    </row>
    <row r="16" ht="30" customHeight="1" spans="1:5">
      <c r="A16" s="440" t="s">
        <v>978</v>
      </c>
      <c r="B16" s="439" t="s">
        <v>1313</v>
      </c>
      <c r="C16" s="258">
        <v>75006</v>
      </c>
      <c r="D16" s="258">
        <v>78675</v>
      </c>
      <c r="E16" s="259">
        <f t="shared" si="0"/>
        <v>1.05</v>
      </c>
    </row>
    <row r="17" ht="30" customHeight="1" spans="1:5">
      <c r="A17" s="440"/>
      <c r="B17" s="439" t="s">
        <v>1314</v>
      </c>
      <c r="C17" s="258">
        <v>136400</v>
      </c>
      <c r="D17" s="258">
        <v>152630</v>
      </c>
      <c r="E17" s="259">
        <f t="shared" si="0"/>
        <v>1.12</v>
      </c>
    </row>
    <row r="18" ht="30" customHeight="1" spans="1:5">
      <c r="A18" s="440"/>
      <c r="B18" s="439" t="s">
        <v>1315</v>
      </c>
      <c r="C18" s="258">
        <v>5269</v>
      </c>
      <c r="D18" s="258">
        <v>5260</v>
      </c>
      <c r="E18" s="259">
        <f t="shared" si="0"/>
        <v>1</v>
      </c>
    </row>
    <row r="19" ht="30" customHeight="1" spans="1:5">
      <c r="A19" s="440"/>
      <c r="B19" s="439" t="s">
        <v>1316</v>
      </c>
      <c r="C19" s="258">
        <v>1600</v>
      </c>
      <c r="D19" s="258">
        <v>5230</v>
      </c>
      <c r="E19" s="259">
        <f t="shared" si="0"/>
        <v>3.27</v>
      </c>
    </row>
    <row r="20" ht="30" customHeight="1" spans="1:5">
      <c r="A20" s="440"/>
      <c r="B20" s="439" t="s">
        <v>1317</v>
      </c>
      <c r="C20" s="258">
        <v>78675</v>
      </c>
      <c r="D20" s="258">
        <v>78705</v>
      </c>
      <c r="E20" s="259">
        <f t="shared" si="0"/>
        <v>1</v>
      </c>
    </row>
    <row r="21" ht="26.1" customHeight="1"/>
  </sheetData>
  <mergeCells count="8">
    <mergeCell ref="A2:E2"/>
    <mergeCell ref="A3:E3"/>
    <mergeCell ref="D4:E4"/>
    <mergeCell ref="A6:A10"/>
    <mergeCell ref="A11:A15"/>
    <mergeCell ref="A16:A20"/>
    <mergeCell ref="C4:C5"/>
    <mergeCell ref="A4:B5"/>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&amp;P+48 页，共 &amp;N+50 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G16"/>
  <sheetViews>
    <sheetView workbookViewId="0">
      <selection activeCell="G32" sqref="G32"/>
    </sheetView>
  </sheetViews>
  <sheetFormatPr defaultColWidth="10" defaultRowHeight="13.5" outlineLevelCol="6"/>
  <cols>
    <col min="1" max="1" width="62.25" style="451" customWidth="1"/>
    <col min="2" max="3" width="28.625" style="451" customWidth="1"/>
    <col min="4" max="4" width="9.76666666666667" style="451" customWidth="1"/>
    <col min="5" max="16384" width="10" style="451"/>
  </cols>
  <sheetData>
    <row r="1" s="451" customFormat="1" ht="23" customHeight="1" spans="1:1">
      <c r="A1" s="451" t="s">
        <v>1318</v>
      </c>
    </row>
    <row r="2" s="451" customFormat="1" spans="1:1">
      <c r="A2" s="483"/>
    </row>
    <row r="3" s="451" customFormat="1" ht="27" spans="1:3">
      <c r="A3" s="475" t="s">
        <v>1319</v>
      </c>
      <c r="B3" s="475"/>
      <c r="C3" s="475"/>
    </row>
    <row r="4" s="451" customFormat="1" spans="1:3">
      <c r="A4" s="484"/>
      <c r="B4" s="484"/>
      <c r="C4" s="476" t="s">
        <v>2</v>
      </c>
    </row>
    <row r="5" s="487" customFormat="1" ht="18.75" spans="1:3">
      <c r="A5" s="489" t="s">
        <v>1185</v>
      </c>
      <c r="B5" s="489" t="s">
        <v>1270</v>
      </c>
      <c r="C5" s="489" t="s">
        <v>1320</v>
      </c>
    </row>
    <row r="6" s="487" customFormat="1" ht="18.75" spans="1:3">
      <c r="A6" s="490" t="s">
        <v>1321</v>
      </c>
      <c r="B6" s="491">
        <v>78474.53</v>
      </c>
      <c r="C6" s="491">
        <v>78474.53</v>
      </c>
    </row>
    <row r="7" s="487" customFormat="1" ht="18.75" spans="1:3">
      <c r="A7" s="490" t="s">
        <v>1322</v>
      </c>
      <c r="B7" s="491">
        <v>142730</v>
      </c>
      <c r="C7" s="491">
        <v>142730</v>
      </c>
    </row>
    <row r="8" s="487" customFormat="1" ht="18.75" spans="1:3">
      <c r="A8" s="490" t="s">
        <v>1323</v>
      </c>
      <c r="B8" s="491">
        <v>5110</v>
      </c>
      <c r="C8" s="491">
        <v>5110</v>
      </c>
    </row>
    <row r="9" s="487" customFormat="1" ht="18.75" spans="1:3">
      <c r="A9" s="492" t="s">
        <v>1324</v>
      </c>
      <c r="B9" s="491"/>
      <c r="C9" s="491"/>
    </row>
    <row r="10" s="487" customFormat="1" ht="18.75" spans="1:3">
      <c r="A10" s="492" t="s">
        <v>1325</v>
      </c>
      <c r="B10" s="491">
        <v>5110</v>
      </c>
      <c r="C10" s="491">
        <v>5110</v>
      </c>
    </row>
    <row r="11" s="487" customFormat="1" ht="18.75" spans="1:3">
      <c r="A11" s="490" t="s">
        <v>1326</v>
      </c>
      <c r="B11" s="491">
        <v>5110</v>
      </c>
      <c r="C11" s="491">
        <v>5110</v>
      </c>
    </row>
    <row r="12" s="487" customFormat="1" ht="18.75" spans="1:3">
      <c r="A12" s="490" t="s">
        <v>1327</v>
      </c>
      <c r="B12" s="491">
        <v>78504.53</v>
      </c>
      <c r="C12" s="491">
        <v>78504.53</v>
      </c>
    </row>
    <row r="13" s="487" customFormat="1" ht="18.75" spans="1:3">
      <c r="A13" s="490" t="s">
        <v>1328</v>
      </c>
      <c r="B13" s="491"/>
      <c r="C13" s="491"/>
    </row>
    <row r="14" s="487" customFormat="1" ht="18.75" spans="1:3">
      <c r="A14" s="490" t="s">
        <v>1329</v>
      </c>
      <c r="B14" s="491">
        <v>142730</v>
      </c>
      <c r="C14" s="491">
        <v>142730</v>
      </c>
    </row>
    <row r="15" s="488" customFormat="1" ht="14.25" spans="1:7">
      <c r="A15" s="493" t="s">
        <v>1330</v>
      </c>
      <c r="B15" s="493"/>
      <c r="C15" s="493"/>
      <c r="D15" s="494"/>
      <c r="E15" s="494"/>
      <c r="F15" s="494"/>
      <c r="G15" s="494"/>
    </row>
    <row r="16" s="451" customFormat="1" spans="1:3">
      <c r="A16" s="484"/>
      <c r="B16" s="484"/>
      <c r="C16" s="484"/>
    </row>
  </sheetData>
  <mergeCells count="2">
    <mergeCell ref="A3:C3"/>
    <mergeCell ref="A15:C15"/>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&amp;P+48 页，共 &amp;N+50 页</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G16"/>
  <sheetViews>
    <sheetView workbookViewId="0">
      <selection activeCell="A3" sqref="A3:C3"/>
    </sheetView>
  </sheetViews>
  <sheetFormatPr defaultColWidth="10" defaultRowHeight="13.5" outlineLevelCol="6"/>
  <cols>
    <col min="1" max="1" width="62.25" style="451" customWidth="1"/>
    <col min="2" max="3" width="28.625" style="451" customWidth="1"/>
    <col min="4" max="4" width="9.76666666666667" style="451" customWidth="1"/>
    <col min="5" max="16384" width="10" style="451"/>
  </cols>
  <sheetData>
    <row r="1" s="451" customFormat="1" ht="23" customHeight="1" spans="1:1">
      <c r="A1" s="451" t="s">
        <v>1331</v>
      </c>
    </row>
    <row r="2" s="451" customFormat="1" spans="1:1">
      <c r="A2" s="483"/>
    </row>
    <row r="3" s="451" customFormat="1" ht="27" spans="1:3">
      <c r="A3" s="475" t="s">
        <v>1332</v>
      </c>
      <c r="B3" s="475"/>
      <c r="C3" s="475"/>
    </row>
    <row r="4" s="451" customFormat="1" spans="1:3">
      <c r="A4" s="484"/>
      <c r="B4" s="484"/>
      <c r="C4" s="476" t="s">
        <v>2</v>
      </c>
    </row>
    <row r="5" s="487" customFormat="1" ht="18.75" spans="1:3">
      <c r="A5" s="489" t="s">
        <v>1185</v>
      </c>
      <c r="B5" s="489" t="s">
        <v>1270</v>
      </c>
      <c r="C5" s="489" t="s">
        <v>1320</v>
      </c>
    </row>
    <row r="6" s="487" customFormat="1" ht="18.75" spans="1:3">
      <c r="A6" s="490" t="s">
        <v>1321</v>
      </c>
      <c r="B6" s="491">
        <v>78474.53</v>
      </c>
      <c r="C6" s="491">
        <v>78474.53</v>
      </c>
    </row>
    <row r="7" s="487" customFormat="1" ht="18.75" spans="1:3">
      <c r="A7" s="490" t="s">
        <v>1322</v>
      </c>
      <c r="B7" s="491">
        <v>142730</v>
      </c>
      <c r="C7" s="491">
        <v>142730</v>
      </c>
    </row>
    <row r="8" s="487" customFormat="1" ht="18.75" spans="1:3">
      <c r="A8" s="490" t="s">
        <v>1323</v>
      </c>
      <c r="B8" s="491">
        <v>5110</v>
      </c>
      <c r="C8" s="491">
        <v>5110</v>
      </c>
    </row>
    <row r="9" s="487" customFormat="1" ht="18.75" spans="1:3">
      <c r="A9" s="492" t="s">
        <v>1324</v>
      </c>
      <c r="B9" s="491"/>
      <c r="C9" s="491"/>
    </row>
    <row r="10" s="487" customFormat="1" ht="18.75" spans="1:3">
      <c r="A10" s="492" t="s">
        <v>1325</v>
      </c>
      <c r="B10" s="491">
        <v>5110</v>
      </c>
      <c r="C10" s="491">
        <v>5110</v>
      </c>
    </row>
    <row r="11" s="487" customFormat="1" ht="18.75" spans="1:3">
      <c r="A11" s="490" t="s">
        <v>1326</v>
      </c>
      <c r="B11" s="491">
        <v>5110</v>
      </c>
      <c r="C11" s="491">
        <v>5110</v>
      </c>
    </row>
    <row r="12" s="487" customFormat="1" ht="18.75" spans="1:3">
      <c r="A12" s="490" t="s">
        <v>1327</v>
      </c>
      <c r="B12" s="491">
        <v>78504.53</v>
      </c>
      <c r="C12" s="491">
        <v>78504.53</v>
      </c>
    </row>
    <row r="13" s="487" customFormat="1" ht="18.75" spans="1:3">
      <c r="A13" s="490" t="s">
        <v>1328</v>
      </c>
      <c r="B13" s="491"/>
      <c r="C13" s="491"/>
    </row>
    <row r="14" s="487" customFormat="1" ht="18.75" spans="1:3">
      <c r="A14" s="490" t="s">
        <v>1329</v>
      </c>
      <c r="B14" s="491">
        <v>142730</v>
      </c>
      <c r="C14" s="491">
        <v>142730</v>
      </c>
    </row>
    <row r="15" s="488" customFormat="1" ht="14.25" spans="1:7">
      <c r="A15" s="493" t="s">
        <v>1330</v>
      </c>
      <c r="B15" s="493"/>
      <c r="C15" s="493"/>
      <c r="D15" s="494"/>
      <c r="E15" s="494"/>
      <c r="F15" s="494"/>
      <c r="G15" s="494"/>
    </row>
    <row r="16" s="451" customFormat="1" spans="1:3">
      <c r="A16" s="484"/>
      <c r="B16" s="484"/>
      <c r="C16" s="484"/>
    </row>
  </sheetData>
  <mergeCells count="2">
    <mergeCell ref="A3:C3"/>
    <mergeCell ref="A15:C15"/>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&amp;P+48 页，共 &amp;N+50 页</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14"/>
  <sheetViews>
    <sheetView workbookViewId="0">
      <selection activeCell="A38" sqref="A38"/>
    </sheetView>
  </sheetViews>
  <sheetFormatPr defaultColWidth="10" defaultRowHeight="13.5" outlineLevelCol="2"/>
  <cols>
    <col min="1" max="1" width="60.5" style="451" customWidth="1"/>
    <col min="2" max="3" width="25.625" style="451" customWidth="1"/>
    <col min="4" max="4" width="9.76666666666667" style="451" customWidth="1"/>
    <col min="5" max="16384" width="10" style="451"/>
  </cols>
  <sheetData>
    <row r="1" s="451" customFormat="1" ht="24" customHeight="1" spans="1:1">
      <c r="A1" s="451" t="s">
        <v>1333</v>
      </c>
    </row>
    <row r="2" s="451" customFormat="1" ht="14.3" customHeight="1" spans="1:1">
      <c r="A2" s="483"/>
    </row>
    <row r="3" s="451" customFormat="1" ht="27" spans="1:3">
      <c r="A3" s="475" t="s">
        <v>1334</v>
      </c>
      <c r="B3" s="475"/>
      <c r="C3" s="475"/>
    </row>
    <row r="4" s="451" customFormat="1" spans="1:3">
      <c r="A4" s="484"/>
      <c r="B4" s="484"/>
      <c r="C4" s="476" t="s">
        <v>2</v>
      </c>
    </row>
    <row r="5" s="451" customFormat="1" ht="18.75" spans="1:3">
      <c r="A5" s="458" t="s">
        <v>1185</v>
      </c>
      <c r="B5" s="458" t="s">
        <v>1270</v>
      </c>
      <c r="C5" s="458" t="s">
        <v>1320</v>
      </c>
    </row>
    <row r="6" s="451" customFormat="1" ht="18.75" spans="1:3">
      <c r="A6" s="460" t="s">
        <v>1335</v>
      </c>
      <c r="B6" s="485">
        <v>200</v>
      </c>
      <c r="C6" s="485">
        <v>200</v>
      </c>
    </row>
    <row r="7" s="451" customFormat="1" ht="18.75" spans="1:3">
      <c r="A7" s="460" t="s">
        <v>1336</v>
      </c>
      <c r="B7" s="485">
        <v>9900</v>
      </c>
      <c r="C7" s="485">
        <v>9900</v>
      </c>
    </row>
    <row r="8" s="451" customFormat="1" ht="18.75" spans="1:3">
      <c r="A8" s="460" t="s">
        <v>1337</v>
      </c>
      <c r="B8" s="485">
        <v>120</v>
      </c>
      <c r="C8" s="485">
        <v>120</v>
      </c>
    </row>
    <row r="9" s="451" customFormat="1" ht="18.75" spans="1:3">
      <c r="A9" s="460" t="s">
        <v>1338</v>
      </c>
      <c r="B9" s="485">
        <v>120</v>
      </c>
      <c r="C9" s="485">
        <v>120</v>
      </c>
    </row>
    <row r="10" s="451" customFormat="1" ht="18.75" spans="1:3">
      <c r="A10" s="460" t="s">
        <v>1339</v>
      </c>
      <c r="B10" s="485">
        <v>200</v>
      </c>
      <c r="C10" s="485">
        <v>200</v>
      </c>
    </row>
    <row r="11" s="451" customFormat="1" ht="18.75" spans="1:3">
      <c r="A11" s="460" t="s">
        <v>1340</v>
      </c>
      <c r="B11" s="485">
        <v>32000</v>
      </c>
      <c r="C11" s="485">
        <v>32000</v>
      </c>
    </row>
    <row r="12" s="451" customFormat="1" ht="18.75" spans="1:3">
      <c r="A12" s="460" t="s">
        <v>1341</v>
      </c>
      <c r="B12" s="485">
        <v>41900</v>
      </c>
      <c r="C12" s="485">
        <v>41900</v>
      </c>
    </row>
    <row r="13" s="453" customFormat="1" ht="14.25" spans="1:3">
      <c r="A13" s="463" t="s">
        <v>1342</v>
      </c>
      <c r="B13" s="463"/>
      <c r="C13" s="463"/>
    </row>
    <row r="14" s="451" customFormat="1" ht="31" customHeight="1" spans="1:3">
      <c r="A14" s="486"/>
      <c r="B14" s="486"/>
      <c r="C14" s="486"/>
    </row>
  </sheetData>
  <mergeCells count="3">
    <mergeCell ref="A3:C3"/>
    <mergeCell ref="A13:C13"/>
    <mergeCell ref="A14:C14"/>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&amp;P+48 页，共 &amp;N+50 页</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14"/>
  <sheetViews>
    <sheetView workbookViewId="0">
      <selection activeCell="A3" sqref="A3:C3"/>
    </sheetView>
  </sheetViews>
  <sheetFormatPr defaultColWidth="10" defaultRowHeight="13.5" outlineLevelCol="2"/>
  <cols>
    <col min="1" max="1" width="60.5" style="451" customWidth="1"/>
    <col min="2" max="3" width="25.625" style="451" customWidth="1"/>
    <col min="4" max="4" width="9.76666666666667" style="451" customWidth="1"/>
    <col min="5" max="16384" width="10" style="451"/>
  </cols>
  <sheetData>
    <row r="1" s="451" customFormat="1" ht="24" customHeight="1" spans="1:1">
      <c r="A1" s="451" t="s">
        <v>1343</v>
      </c>
    </row>
    <row r="2" s="451" customFormat="1" ht="14.3" customHeight="1" spans="1:1">
      <c r="A2" s="483"/>
    </row>
    <row r="3" s="451" customFormat="1" ht="27" spans="1:3">
      <c r="A3" s="475" t="s">
        <v>1344</v>
      </c>
      <c r="B3" s="475"/>
      <c r="C3" s="475"/>
    </row>
    <row r="4" s="451" customFormat="1" spans="1:3">
      <c r="A4" s="484"/>
      <c r="B4" s="484"/>
      <c r="C4" s="476" t="s">
        <v>2</v>
      </c>
    </row>
    <row r="5" s="451" customFormat="1" ht="18.75" spans="1:3">
      <c r="A5" s="458" t="s">
        <v>1185</v>
      </c>
      <c r="B5" s="458" t="s">
        <v>1270</v>
      </c>
      <c r="C5" s="458" t="s">
        <v>1320</v>
      </c>
    </row>
    <row r="6" s="451" customFormat="1" ht="18.75" spans="1:3">
      <c r="A6" s="460" t="s">
        <v>1335</v>
      </c>
      <c r="B6" s="485">
        <v>200</v>
      </c>
      <c r="C6" s="485">
        <v>200</v>
      </c>
    </row>
    <row r="7" s="451" customFormat="1" ht="18.75" spans="1:3">
      <c r="A7" s="460" t="s">
        <v>1336</v>
      </c>
      <c r="B7" s="485">
        <v>9900</v>
      </c>
      <c r="C7" s="485">
        <v>9900</v>
      </c>
    </row>
    <row r="8" s="451" customFormat="1" ht="18.75" spans="1:3">
      <c r="A8" s="460" t="s">
        <v>1337</v>
      </c>
      <c r="B8" s="485">
        <v>120</v>
      </c>
      <c r="C8" s="485">
        <v>120</v>
      </c>
    </row>
    <row r="9" s="451" customFormat="1" ht="18.75" spans="1:3">
      <c r="A9" s="460" t="s">
        <v>1338</v>
      </c>
      <c r="B9" s="485">
        <v>120</v>
      </c>
      <c r="C9" s="485">
        <v>120</v>
      </c>
    </row>
    <row r="10" s="451" customFormat="1" ht="18.75" spans="1:3">
      <c r="A10" s="460" t="s">
        <v>1339</v>
      </c>
      <c r="B10" s="485">
        <v>200</v>
      </c>
      <c r="C10" s="485">
        <v>200</v>
      </c>
    </row>
    <row r="11" s="451" customFormat="1" ht="18.75" spans="1:3">
      <c r="A11" s="460" t="s">
        <v>1340</v>
      </c>
      <c r="B11" s="485">
        <v>32000</v>
      </c>
      <c r="C11" s="485">
        <v>32000</v>
      </c>
    </row>
    <row r="12" s="451" customFormat="1" ht="18.75" spans="1:3">
      <c r="A12" s="460" t="s">
        <v>1341</v>
      </c>
      <c r="B12" s="485">
        <v>41900</v>
      </c>
      <c r="C12" s="485">
        <v>41900</v>
      </c>
    </row>
    <row r="13" s="453" customFormat="1" ht="14.25" spans="1:3">
      <c r="A13" s="463" t="s">
        <v>1342</v>
      </c>
      <c r="B13" s="463"/>
      <c r="C13" s="463"/>
    </row>
    <row r="14" s="451" customFormat="1" ht="31" customHeight="1" spans="1:3">
      <c r="A14" s="486"/>
      <c r="B14" s="486"/>
      <c r="C14" s="486"/>
    </row>
  </sheetData>
  <mergeCells count="3">
    <mergeCell ref="A3:C3"/>
    <mergeCell ref="A13:C13"/>
    <mergeCell ref="A14:C14"/>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&amp;P+48 页，共 &amp;N+50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F88"/>
  <sheetViews>
    <sheetView showGridLines="0" showZeros="0" workbookViewId="0">
      <pane xSplit="1" ySplit="6" topLeftCell="B73" activePane="bottomRight" state="frozen"/>
      <selection/>
      <selection pane="topRight"/>
      <selection pane="bottomLeft"/>
      <selection pane="bottomRight" activeCell="A2" sqref="A2:F2"/>
    </sheetView>
  </sheetViews>
  <sheetFormatPr defaultColWidth="9" defaultRowHeight="14.25" outlineLevelCol="5"/>
  <cols>
    <col min="1" max="1" width="41.75" style="547" customWidth="1"/>
    <col min="2" max="6" width="10.625" style="510" customWidth="1"/>
    <col min="7" max="16384" width="9" style="510"/>
  </cols>
  <sheetData>
    <row r="1" spans="1:6">
      <c r="A1" s="793" t="s">
        <v>548</v>
      </c>
      <c r="B1" s="772"/>
      <c r="C1" s="772"/>
      <c r="D1" s="772"/>
      <c r="E1" s="772"/>
      <c r="F1" s="772"/>
    </row>
    <row r="2" ht="25.5" spans="1:6">
      <c r="A2" s="550" t="s">
        <v>549</v>
      </c>
      <c r="B2" s="551"/>
      <c r="C2" s="551"/>
      <c r="D2" s="551"/>
      <c r="E2" s="551"/>
      <c r="F2" s="551"/>
    </row>
    <row r="3" ht="19.9" customHeight="1" spans="1:6">
      <c r="A3" s="794">
        <v>0</v>
      </c>
      <c r="B3" s="795"/>
      <c r="C3" s="795"/>
      <c r="D3" s="554" t="s">
        <v>2</v>
      </c>
      <c r="E3" s="554"/>
      <c r="F3" s="554"/>
    </row>
    <row r="4" ht="28.9" customHeight="1" spans="1:6">
      <c r="A4" s="796" t="s">
        <v>3</v>
      </c>
      <c r="B4" s="556" t="s">
        <v>4</v>
      </c>
      <c r="C4" s="556" t="s">
        <v>5</v>
      </c>
      <c r="D4" s="556" t="s">
        <v>6</v>
      </c>
      <c r="E4" s="693" t="s">
        <v>7</v>
      </c>
      <c r="F4" s="556" t="s">
        <v>8</v>
      </c>
    </row>
    <row r="5" ht="28.9" customHeight="1" spans="1:6">
      <c r="A5" s="797"/>
      <c r="B5" s="556"/>
      <c r="C5" s="556"/>
      <c r="D5" s="556"/>
      <c r="E5" s="695"/>
      <c r="F5" s="556"/>
    </row>
    <row r="6" ht="30" customHeight="1" spans="1:6">
      <c r="A6" s="558" t="s">
        <v>550</v>
      </c>
      <c r="B6" s="559">
        <f>B7+B11+B13</f>
        <v>50</v>
      </c>
      <c r="C6" s="559">
        <f>SUM(C13+C11+C7)</f>
        <v>41</v>
      </c>
      <c r="D6" s="559">
        <f>D7+D11+D13</f>
        <v>50</v>
      </c>
      <c r="E6" s="798">
        <f>E7+E11+E13</f>
        <v>0</v>
      </c>
      <c r="F6" s="560">
        <f>IF(AND(B6&lt;&gt;0,D6&lt;&gt;0),D6/C6,"")</f>
        <v>1.22</v>
      </c>
    </row>
    <row r="7" ht="30" customHeight="1" spans="1:6">
      <c r="A7" s="558" t="s">
        <v>551</v>
      </c>
      <c r="B7" s="559">
        <f>B8+B9+B10</f>
        <v>50</v>
      </c>
      <c r="C7" s="559">
        <f>C8+C9+C10</f>
        <v>0</v>
      </c>
      <c r="D7" s="559">
        <f>D8+D9+D10</f>
        <v>20</v>
      </c>
      <c r="E7" s="560">
        <v>0.4</v>
      </c>
      <c r="F7" s="560"/>
    </row>
    <row r="8" ht="27" customHeight="1" spans="1:6">
      <c r="A8" s="563" t="s">
        <v>552</v>
      </c>
      <c r="B8" s="561"/>
      <c r="C8" s="561"/>
      <c r="D8" s="561">
        <v>1</v>
      </c>
      <c r="E8" s="562" t="s">
        <v>526</v>
      </c>
      <c r="F8" s="560"/>
    </row>
    <row r="9" ht="27" customHeight="1" spans="1:6">
      <c r="A9" s="563" t="s">
        <v>553</v>
      </c>
      <c r="B9" s="561">
        <v>30</v>
      </c>
      <c r="C9" s="561">
        <v>0</v>
      </c>
      <c r="D9" s="561">
        <v>10</v>
      </c>
      <c r="E9" s="562">
        <v>0.333</v>
      </c>
      <c r="F9" s="560"/>
    </row>
    <row r="10" ht="27" customHeight="1" spans="1:6">
      <c r="A10" s="563" t="s">
        <v>554</v>
      </c>
      <c r="B10" s="561">
        <v>20</v>
      </c>
      <c r="C10" s="561">
        <v>0</v>
      </c>
      <c r="D10" s="561">
        <v>9</v>
      </c>
      <c r="E10" s="562">
        <v>0.45</v>
      </c>
      <c r="F10" s="560"/>
    </row>
    <row r="11" ht="30" customHeight="1" spans="1:6">
      <c r="A11" s="558" t="s">
        <v>555</v>
      </c>
      <c r="B11" s="559">
        <f>SUM(B12)</f>
        <v>0</v>
      </c>
      <c r="C11" s="559">
        <f>SUM(C12)</f>
        <v>30</v>
      </c>
      <c r="D11" s="559">
        <f>SUM(D12)</f>
        <v>30</v>
      </c>
      <c r="E11" s="798">
        <f>SUM(E12)</f>
        <v>0</v>
      </c>
      <c r="F11" s="560">
        <v>1</v>
      </c>
    </row>
    <row r="12" ht="27" customHeight="1" spans="1:6">
      <c r="A12" s="563" t="s">
        <v>556</v>
      </c>
      <c r="B12" s="561"/>
      <c r="C12" s="561">
        <v>30</v>
      </c>
      <c r="D12" s="561">
        <v>30</v>
      </c>
      <c r="E12" s="562" t="s">
        <v>526</v>
      </c>
      <c r="F12" s="562">
        <v>1</v>
      </c>
    </row>
    <row r="13" ht="30" customHeight="1" spans="1:6">
      <c r="A13" s="558" t="s">
        <v>557</v>
      </c>
      <c r="B13" s="561"/>
      <c r="C13" s="561">
        <v>11</v>
      </c>
      <c r="D13" s="561"/>
      <c r="E13" s="799"/>
      <c r="F13" s="560" t="str">
        <f>IF(AND(B13&lt;&gt;0,D13&lt;&gt;0),D13/C13,"")</f>
        <v/>
      </c>
    </row>
    <row r="14" ht="30" customHeight="1" spans="1:6">
      <c r="A14" s="565" t="s">
        <v>558</v>
      </c>
      <c r="B14" s="559">
        <f>SUM(B15+B19)</f>
        <v>60</v>
      </c>
      <c r="C14" s="559">
        <f>SUM(C15+C19)</f>
        <v>66</v>
      </c>
      <c r="D14" s="559">
        <f>SUM(D15+D19)</f>
        <v>66</v>
      </c>
      <c r="E14" s="562">
        <v>1.1</v>
      </c>
      <c r="F14" s="560">
        <f t="shared" ref="F14:F39" si="0">IF(AND(B14&lt;&gt;0,D14&lt;&gt;0),D14/C14,"")</f>
        <v>1</v>
      </c>
    </row>
    <row r="15" ht="30" customHeight="1" spans="1:6">
      <c r="A15" s="565" t="s">
        <v>559</v>
      </c>
      <c r="B15" s="559">
        <f>SUM(B16:B18)</f>
        <v>60</v>
      </c>
      <c r="C15" s="559">
        <f>SUM(C16:C18)</f>
        <v>66</v>
      </c>
      <c r="D15" s="559">
        <f>SUM(D16:D18)</f>
        <v>66</v>
      </c>
      <c r="E15" s="562">
        <v>1.1</v>
      </c>
      <c r="F15" s="560">
        <f t="shared" si="0"/>
        <v>1</v>
      </c>
    </row>
    <row r="16" ht="27" customHeight="1" spans="1:6">
      <c r="A16" s="566" t="s">
        <v>560</v>
      </c>
      <c r="B16" s="567">
        <v>60</v>
      </c>
      <c r="C16" s="567">
        <v>66</v>
      </c>
      <c r="D16" s="567">
        <v>66</v>
      </c>
      <c r="E16" s="800">
        <v>1.1</v>
      </c>
      <c r="F16" s="562">
        <f t="shared" si="0"/>
        <v>1</v>
      </c>
    </row>
    <row r="17" ht="27" customHeight="1" spans="1:6">
      <c r="A17" s="566" t="s">
        <v>561</v>
      </c>
      <c r="B17" s="567"/>
      <c r="C17" s="567"/>
      <c r="D17" s="567"/>
      <c r="E17" s="800" t="s">
        <v>526</v>
      </c>
      <c r="F17" s="560" t="str">
        <f t="shared" si="0"/>
        <v/>
      </c>
    </row>
    <row r="18" ht="27" customHeight="1" spans="1:6">
      <c r="A18" s="566" t="s">
        <v>562</v>
      </c>
      <c r="B18" s="567"/>
      <c r="C18" s="567"/>
      <c r="D18" s="567"/>
      <c r="E18" s="800" t="s">
        <v>526</v>
      </c>
      <c r="F18" s="560" t="str">
        <f t="shared" si="0"/>
        <v/>
      </c>
    </row>
    <row r="19" ht="30" customHeight="1" spans="1:6">
      <c r="A19" s="565" t="s">
        <v>563</v>
      </c>
      <c r="B19" s="561">
        <f>SUM(B20:B22)</f>
        <v>0</v>
      </c>
      <c r="C19" s="561"/>
      <c r="D19" s="561"/>
      <c r="E19" s="562" t="s">
        <v>526</v>
      </c>
      <c r="F19" s="560" t="str">
        <f t="shared" si="0"/>
        <v/>
      </c>
    </row>
    <row r="20" ht="27" customHeight="1" spans="1:6">
      <c r="A20" s="566" t="s">
        <v>560</v>
      </c>
      <c r="B20" s="567"/>
      <c r="C20" s="567"/>
      <c r="D20" s="567"/>
      <c r="E20" s="800" t="s">
        <v>526</v>
      </c>
      <c r="F20" s="560" t="str">
        <f t="shared" si="0"/>
        <v/>
      </c>
    </row>
    <row r="21" ht="27" customHeight="1" spans="1:6">
      <c r="A21" s="566" t="s">
        <v>561</v>
      </c>
      <c r="B21" s="567"/>
      <c r="C21" s="567"/>
      <c r="D21" s="567"/>
      <c r="E21" s="800" t="s">
        <v>526</v>
      </c>
      <c r="F21" s="560" t="str">
        <f t="shared" si="0"/>
        <v/>
      </c>
    </row>
    <row r="22" ht="27" customHeight="1" spans="1:6">
      <c r="A22" s="566" t="s">
        <v>564</v>
      </c>
      <c r="B22" s="567"/>
      <c r="C22" s="567"/>
      <c r="D22" s="567"/>
      <c r="E22" s="800" t="s">
        <v>526</v>
      </c>
      <c r="F22" s="560" t="str">
        <f t="shared" si="0"/>
        <v/>
      </c>
    </row>
    <row r="23" ht="30" customHeight="1" spans="1:6">
      <c r="A23" s="565" t="s">
        <v>565</v>
      </c>
      <c r="B23" s="561"/>
      <c r="C23" s="561"/>
      <c r="D23" s="561"/>
      <c r="E23" s="562" t="s">
        <v>526</v>
      </c>
      <c r="F23" s="560" t="str">
        <f t="shared" si="0"/>
        <v/>
      </c>
    </row>
    <row r="24" ht="30" customHeight="1" spans="1:6">
      <c r="A24" s="565" t="s">
        <v>566</v>
      </c>
      <c r="B24" s="559">
        <f>SUM(B25,B37,B38,B42,B43,B47,B48)</f>
        <v>31407</v>
      </c>
      <c r="C24" s="559">
        <f>SUM(C25,C37,C38,C42,C43,C47,C48)</f>
        <v>18147</v>
      </c>
      <c r="D24" s="559">
        <f>SUM(D25,D48)</f>
        <v>4225</v>
      </c>
      <c r="E24" s="560">
        <v>0.135</v>
      </c>
      <c r="F24" s="560">
        <f t="shared" si="0"/>
        <v>0.233</v>
      </c>
    </row>
    <row r="25" ht="30" customHeight="1" spans="1:6">
      <c r="A25" s="565" t="s">
        <v>567</v>
      </c>
      <c r="B25" s="559">
        <f>SUM(B26:B36)</f>
        <v>31207</v>
      </c>
      <c r="C25" s="559">
        <f>SUM(C26:C36)</f>
        <v>17820</v>
      </c>
      <c r="D25" s="559">
        <f>SUM(D26:D36)</f>
        <v>3943</v>
      </c>
      <c r="E25" s="560">
        <v>0.126</v>
      </c>
      <c r="F25" s="560">
        <f t="shared" si="0"/>
        <v>0.221</v>
      </c>
    </row>
    <row r="26" ht="27" customHeight="1" spans="1:6">
      <c r="A26" s="566" t="s">
        <v>568</v>
      </c>
      <c r="B26" s="567"/>
      <c r="C26" s="567">
        <v>656</v>
      </c>
      <c r="D26" s="567">
        <v>656</v>
      </c>
      <c r="E26" s="800" t="s">
        <v>526</v>
      </c>
      <c r="F26" s="562">
        <v>1</v>
      </c>
    </row>
    <row r="27" ht="27" customHeight="1" spans="1:6">
      <c r="A27" s="566" t="s">
        <v>569</v>
      </c>
      <c r="B27" s="567"/>
      <c r="C27" s="567"/>
      <c r="D27" s="567"/>
      <c r="E27" s="800" t="s">
        <v>526</v>
      </c>
      <c r="F27" s="560" t="str">
        <f t="shared" si="0"/>
        <v/>
      </c>
    </row>
    <row r="28" ht="27" customHeight="1" spans="1:6">
      <c r="A28" s="566" t="s">
        <v>570</v>
      </c>
      <c r="B28" s="567">
        <v>7385</v>
      </c>
      <c r="C28" s="567">
        <v>500</v>
      </c>
      <c r="D28" s="567">
        <v>419</v>
      </c>
      <c r="E28" s="800">
        <v>0.057</v>
      </c>
      <c r="F28" s="560">
        <f t="shared" si="0"/>
        <v>0.838</v>
      </c>
    </row>
    <row r="29" ht="27" customHeight="1" spans="1:6">
      <c r="A29" s="566" t="s">
        <v>571</v>
      </c>
      <c r="B29" s="567">
        <v>2714</v>
      </c>
      <c r="C29" s="567">
        <v>510</v>
      </c>
      <c r="D29" s="567">
        <v>355</v>
      </c>
      <c r="E29" s="800">
        <v>0.131</v>
      </c>
      <c r="F29" s="560">
        <f t="shared" si="0"/>
        <v>0.696</v>
      </c>
    </row>
    <row r="30" ht="27" customHeight="1" spans="1:6">
      <c r="A30" s="566" t="s">
        <v>572</v>
      </c>
      <c r="B30" s="567"/>
      <c r="C30" s="567"/>
      <c r="D30" s="567"/>
      <c r="E30" s="800" t="s">
        <v>526</v>
      </c>
      <c r="F30" s="560" t="str">
        <f t="shared" si="0"/>
        <v/>
      </c>
    </row>
    <row r="31" ht="27" customHeight="1" spans="1:6">
      <c r="A31" s="566" t="s">
        <v>573</v>
      </c>
      <c r="B31" s="567">
        <v>4470</v>
      </c>
      <c r="C31" s="567">
        <v>55</v>
      </c>
      <c r="D31" s="567">
        <v>37</v>
      </c>
      <c r="E31" s="800">
        <v>0.008</v>
      </c>
      <c r="F31" s="560">
        <f t="shared" si="0"/>
        <v>0.673</v>
      </c>
    </row>
    <row r="32" ht="27" customHeight="1" spans="1:6">
      <c r="A32" s="563" t="s">
        <v>574</v>
      </c>
      <c r="B32" s="567"/>
      <c r="C32" s="567"/>
      <c r="D32" s="567"/>
      <c r="E32" s="800" t="s">
        <v>526</v>
      </c>
      <c r="F32" s="560" t="str">
        <f t="shared" si="0"/>
        <v/>
      </c>
    </row>
    <row r="33" ht="27" customHeight="1" spans="1:6">
      <c r="A33" s="563" t="s">
        <v>575</v>
      </c>
      <c r="B33" s="567"/>
      <c r="C33" s="567"/>
      <c r="D33" s="567"/>
      <c r="E33" s="800" t="s">
        <v>526</v>
      </c>
      <c r="F33" s="560" t="str">
        <f t="shared" si="0"/>
        <v/>
      </c>
    </row>
    <row r="34" ht="27" customHeight="1" spans="1:6">
      <c r="A34" s="566" t="s">
        <v>576</v>
      </c>
      <c r="B34" s="567"/>
      <c r="C34" s="567"/>
      <c r="D34" s="567"/>
      <c r="E34" s="800" t="s">
        <v>526</v>
      </c>
      <c r="F34" s="560" t="str">
        <f t="shared" si="0"/>
        <v/>
      </c>
    </row>
    <row r="35" ht="27" customHeight="1" spans="1:6">
      <c r="A35" s="566" t="s">
        <v>577</v>
      </c>
      <c r="B35" s="567"/>
      <c r="C35" s="567"/>
      <c r="D35" s="567"/>
      <c r="E35" s="800" t="s">
        <v>526</v>
      </c>
      <c r="F35" s="560" t="str">
        <f t="shared" si="0"/>
        <v/>
      </c>
    </row>
    <row r="36" ht="27" customHeight="1" spans="1:6">
      <c r="A36" s="566" t="s">
        <v>578</v>
      </c>
      <c r="B36" s="567">
        <v>16638</v>
      </c>
      <c r="C36" s="567">
        <v>16099</v>
      </c>
      <c r="D36" s="567">
        <v>2476</v>
      </c>
      <c r="E36" s="800">
        <v>0.149</v>
      </c>
      <c r="F36" s="560">
        <f t="shared" si="0"/>
        <v>0.154</v>
      </c>
    </row>
    <row r="37" ht="32.1" customHeight="1" spans="1:6">
      <c r="A37" s="566" t="s">
        <v>579</v>
      </c>
      <c r="B37" s="561"/>
      <c r="C37" s="561"/>
      <c r="D37" s="561"/>
      <c r="E37" s="562" t="s">
        <v>526</v>
      </c>
      <c r="F37" s="560" t="str">
        <f t="shared" si="0"/>
        <v/>
      </c>
    </row>
    <row r="38" ht="30" customHeight="1" spans="1:6">
      <c r="A38" s="565" t="s">
        <v>580</v>
      </c>
      <c r="B38" s="561">
        <f>SUM(B39:B46)</f>
        <v>0</v>
      </c>
      <c r="C38" s="561">
        <f>SUM(C39:C46)</f>
        <v>45</v>
      </c>
      <c r="D38" s="561">
        <f>SUM(D39:D46)</f>
        <v>0</v>
      </c>
      <c r="E38" s="799">
        <f>SUM(E39:E41)</f>
        <v>0</v>
      </c>
      <c r="F38" s="560" t="str">
        <f t="shared" si="0"/>
        <v/>
      </c>
    </row>
    <row r="39" ht="27" customHeight="1" spans="1:6">
      <c r="A39" s="566" t="s">
        <v>581</v>
      </c>
      <c r="B39" s="567"/>
      <c r="C39" s="567">
        <v>45</v>
      </c>
      <c r="D39" s="567"/>
      <c r="E39" s="800" t="s">
        <v>526</v>
      </c>
      <c r="F39" s="560" t="str">
        <f t="shared" si="0"/>
        <v/>
      </c>
    </row>
    <row r="40" ht="27" customHeight="1" spans="1:6">
      <c r="A40" s="566" t="s">
        <v>582</v>
      </c>
      <c r="B40" s="567"/>
      <c r="C40" s="567"/>
      <c r="D40" s="567"/>
      <c r="E40" s="800" t="s">
        <v>526</v>
      </c>
      <c r="F40" s="560" t="str">
        <f t="shared" ref="F40:F72" si="1">IF(AND(B40&lt;&gt;0,D40&lt;&gt;0),D40/C40,"")</f>
        <v/>
      </c>
    </row>
    <row r="41" ht="27" customHeight="1" spans="1:6">
      <c r="A41" s="566" t="s">
        <v>583</v>
      </c>
      <c r="B41" s="567"/>
      <c r="C41" s="567"/>
      <c r="D41" s="567"/>
      <c r="E41" s="800" t="s">
        <v>526</v>
      </c>
      <c r="F41" s="560" t="str">
        <f t="shared" si="1"/>
        <v/>
      </c>
    </row>
    <row r="42" ht="30.95" customHeight="1" spans="1:6">
      <c r="A42" s="566" t="s">
        <v>584</v>
      </c>
      <c r="B42" s="567"/>
      <c r="C42" s="567"/>
      <c r="D42" s="567"/>
      <c r="E42" s="800" t="s">
        <v>526</v>
      </c>
      <c r="F42" s="560" t="str">
        <f t="shared" si="1"/>
        <v/>
      </c>
    </row>
    <row r="43" ht="30" customHeight="1" spans="1:6">
      <c r="A43" s="566" t="s">
        <v>585</v>
      </c>
      <c r="B43" s="561">
        <f>SUM(B44:B46)</f>
        <v>0</v>
      </c>
      <c r="C43" s="561"/>
      <c r="D43" s="561"/>
      <c r="E43" s="562" t="s">
        <v>526</v>
      </c>
      <c r="F43" s="560" t="str">
        <f t="shared" si="1"/>
        <v/>
      </c>
    </row>
    <row r="44" ht="27" customHeight="1" spans="1:6">
      <c r="A44" s="566" t="s">
        <v>586</v>
      </c>
      <c r="B44" s="561"/>
      <c r="C44" s="561"/>
      <c r="D44" s="561"/>
      <c r="E44" s="562" t="s">
        <v>526</v>
      </c>
      <c r="F44" s="560" t="str">
        <f t="shared" si="1"/>
        <v/>
      </c>
    </row>
    <row r="45" ht="27" customHeight="1" spans="1:6">
      <c r="A45" s="566" t="s">
        <v>587</v>
      </c>
      <c r="B45" s="567"/>
      <c r="C45" s="567"/>
      <c r="D45" s="567"/>
      <c r="E45" s="800" t="s">
        <v>526</v>
      </c>
      <c r="F45" s="560" t="str">
        <f t="shared" si="1"/>
        <v/>
      </c>
    </row>
    <row r="46" ht="27" customHeight="1" spans="1:6">
      <c r="A46" s="566" t="s">
        <v>588</v>
      </c>
      <c r="B46" s="567"/>
      <c r="C46" s="567"/>
      <c r="D46" s="567"/>
      <c r="E46" s="800" t="s">
        <v>526</v>
      </c>
      <c r="F46" s="560" t="str">
        <f t="shared" si="1"/>
        <v/>
      </c>
    </row>
    <row r="47" ht="30" customHeight="1" spans="1:6">
      <c r="A47" s="565" t="s">
        <v>589</v>
      </c>
      <c r="B47" s="561"/>
      <c r="C47" s="561"/>
      <c r="D47" s="561"/>
      <c r="E47" s="562" t="s">
        <v>526</v>
      </c>
      <c r="F47" s="560" t="str">
        <f t="shared" si="1"/>
        <v/>
      </c>
    </row>
    <row r="48" ht="30" customHeight="1" spans="1:6">
      <c r="A48" s="558" t="s">
        <v>590</v>
      </c>
      <c r="B48" s="559">
        <f>B49+B50</f>
        <v>200</v>
      </c>
      <c r="C48" s="559">
        <f>C49+C50</f>
        <v>282</v>
      </c>
      <c r="D48" s="559">
        <f>D49+D50</f>
        <v>282</v>
      </c>
      <c r="E48" s="560">
        <v>1.41</v>
      </c>
      <c r="F48" s="560">
        <f t="shared" si="1"/>
        <v>1</v>
      </c>
    </row>
    <row r="49" ht="27" customHeight="1" spans="1:6">
      <c r="A49" s="563" t="s">
        <v>591</v>
      </c>
      <c r="B49" s="561">
        <v>200</v>
      </c>
      <c r="C49" s="561">
        <v>282</v>
      </c>
      <c r="D49" s="561">
        <v>269</v>
      </c>
      <c r="E49" s="562">
        <v>1.345</v>
      </c>
      <c r="F49" s="560">
        <f t="shared" si="1"/>
        <v>0.954</v>
      </c>
    </row>
    <row r="50" ht="27" customHeight="1" spans="1:6">
      <c r="A50" s="563" t="s">
        <v>592</v>
      </c>
      <c r="B50" s="561"/>
      <c r="C50" s="561"/>
      <c r="D50" s="561">
        <v>13</v>
      </c>
      <c r="E50" s="562" t="s">
        <v>526</v>
      </c>
      <c r="F50" s="560" t="str">
        <f t="shared" si="1"/>
        <v/>
      </c>
    </row>
    <row r="51" ht="30" customHeight="1" spans="1:6">
      <c r="A51" s="558" t="s">
        <v>593</v>
      </c>
      <c r="B51" s="559">
        <f>SUM(B52,B53,B56)</f>
        <v>150</v>
      </c>
      <c r="C51" s="559">
        <f>SUM(C52,C53,C56)</f>
        <v>120</v>
      </c>
      <c r="D51" s="559">
        <f>SUM(D52,D53,D56)</f>
        <v>169</v>
      </c>
      <c r="E51" s="560">
        <v>1.127</v>
      </c>
      <c r="F51" s="560">
        <f t="shared" si="1"/>
        <v>1.408</v>
      </c>
    </row>
    <row r="52" ht="30" customHeight="1" spans="1:6">
      <c r="A52" s="566" t="s">
        <v>594</v>
      </c>
      <c r="B52" s="567"/>
      <c r="C52" s="567"/>
      <c r="D52" s="567"/>
      <c r="E52" s="800" t="s">
        <v>526</v>
      </c>
      <c r="F52" s="560" t="str">
        <f t="shared" si="1"/>
        <v/>
      </c>
    </row>
    <row r="53" ht="29.1" customHeight="1" spans="1:6">
      <c r="A53" s="566" t="s">
        <v>595</v>
      </c>
      <c r="B53" s="561">
        <f>SUM(B54:B55)</f>
        <v>150</v>
      </c>
      <c r="C53" s="561">
        <v>120</v>
      </c>
      <c r="D53" s="561">
        <f>SUM(D54:D55)</f>
        <v>169</v>
      </c>
      <c r="E53" s="562">
        <v>1.127</v>
      </c>
      <c r="F53" s="562">
        <f t="shared" si="1"/>
        <v>1.408</v>
      </c>
    </row>
    <row r="54" ht="27" customHeight="1" spans="1:6">
      <c r="A54" s="566" t="s">
        <v>561</v>
      </c>
      <c r="B54" s="561"/>
      <c r="C54" s="561"/>
      <c r="D54" s="561"/>
      <c r="E54" s="562" t="s">
        <v>526</v>
      </c>
      <c r="F54" s="562" t="str">
        <f t="shared" si="1"/>
        <v/>
      </c>
    </row>
    <row r="55" ht="27" customHeight="1" spans="1:6">
      <c r="A55" s="566" t="s">
        <v>596</v>
      </c>
      <c r="B55" s="561">
        <v>150</v>
      </c>
      <c r="C55" s="561">
        <v>12</v>
      </c>
      <c r="D55" s="561">
        <v>169</v>
      </c>
      <c r="E55" s="562">
        <v>1.127</v>
      </c>
      <c r="F55" s="562">
        <v>1.408</v>
      </c>
    </row>
    <row r="56" ht="27.95" customHeight="1" spans="1:6">
      <c r="A56" s="563" t="s">
        <v>597</v>
      </c>
      <c r="B56" s="561">
        <v>0</v>
      </c>
      <c r="C56" s="561"/>
      <c r="D56" s="561"/>
      <c r="E56" s="562" t="s">
        <v>526</v>
      </c>
      <c r="F56" s="560" t="str">
        <f t="shared" si="1"/>
        <v/>
      </c>
    </row>
    <row r="57" ht="27" customHeight="1" spans="1:6">
      <c r="A57" s="563" t="s">
        <v>598</v>
      </c>
      <c r="B57" s="561"/>
      <c r="C57" s="561"/>
      <c r="D57" s="561"/>
      <c r="E57" s="562" t="s">
        <v>526</v>
      </c>
      <c r="F57" s="560" t="str">
        <f t="shared" si="1"/>
        <v/>
      </c>
    </row>
    <row r="58" ht="30" customHeight="1" spans="1:6">
      <c r="A58" s="565" t="s">
        <v>599</v>
      </c>
      <c r="B58" s="567"/>
      <c r="C58" s="567"/>
      <c r="D58" s="567"/>
      <c r="E58" s="800" t="s">
        <v>526</v>
      </c>
      <c r="F58" s="560" t="str">
        <f t="shared" si="1"/>
        <v/>
      </c>
    </row>
    <row r="59" ht="30" customHeight="1" spans="1:6">
      <c r="A59" s="565" t="s">
        <v>600</v>
      </c>
      <c r="B59" s="561"/>
      <c r="C59" s="561"/>
      <c r="D59" s="561"/>
      <c r="E59" s="562" t="s">
        <v>526</v>
      </c>
      <c r="F59" s="560" t="str">
        <f t="shared" si="1"/>
        <v/>
      </c>
    </row>
    <row r="60" ht="30" customHeight="1" spans="1:6">
      <c r="A60" s="565" t="s">
        <v>601</v>
      </c>
      <c r="B60" s="567"/>
      <c r="C60" s="567"/>
      <c r="D60" s="567"/>
      <c r="E60" s="800" t="s">
        <v>526</v>
      </c>
      <c r="F60" s="560" t="str">
        <f t="shared" si="1"/>
        <v/>
      </c>
    </row>
    <row r="61" ht="30" customHeight="1" spans="1:6">
      <c r="A61" s="565" t="s">
        <v>602</v>
      </c>
      <c r="B61" s="559">
        <f>B62+B66</f>
        <v>1240</v>
      </c>
      <c r="C61" s="559">
        <f>C62+C66</f>
        <v>1479</v>
      </c>
      <c r="D61" s="559">
        <f>D62+D66</f>
        <v>1487</v>
      </c>
      <c r="E61" s="560">
        <v>1.199</v>
      </c>
      <c r="F61" s="560">
        <f t="shared" si="1"/>
        <v>1.005</v>
      </c>
    </row>
    <row r="62" ht="30" customHeight="1" spans="1:6">
      <c r="A62" s="558" t="s">
        <v>603</v>
      </c>
      <c r="B62" s="559">
        <f>B63+B64+B65</f>
        <v>30</v>
      </c>
      <c r="C62" s="559">
        <f>C63+C64+C65</f>
        <v>15</v>
      </c>
      <c r="D62" s="559">
        <f>D63+D64+D65</f>
        <v>23</v>
      </c>
      <c r="E62" s="801">
        <v>0.767</v>
      </c>
      <c r="F62" s="560">
        <f t="shared" si="1"/>
        <v>1.533</v>
      </c>
    </row>
    <row r="63" ht="27" customHeight="1" spans="1:6">
      <c r="A63" s="563" t="s">
        <v>604</v>
      </c>
      <c r="B63" s="567">
        <v>15</v>
      </c>
      <c r="C63" s="567"/>
      <c r="D63" s="567">
        <v>8</v>
      </c>
      <c r="E63" s="800">
        <v>0.533</v>
      </c>
      <c r="F63" s="560"/>
    </row>
    <row r="64" ht="27" customHeight="1" spans="1:6">
      <c r="A64" s="563" t="s">
        <v>605</v>
      </c>
      <c r="B64" s="567">
        <v>15</v>
      </c>
      <c r="C64" s="567"/>
      <c r="D64" s="567"/>
      <c r="E64" s="800" t="s">
        <v>526</v>
      </c>
      <c r="F64" s="560" t="str">
        <f t="shared" si="1"/>
        <v/>
      </c>
    </row>
    <row r="65" ht="27" customHeight="1" spans="1:6">
      <c r="A65" s="563" t="s">
        <v>606</v>
      </c>
      <c r="B65" s="567"/>
      <c r="C65" s="567">
        <v>15</v>
      </c>
      <c r="D65" s="567">
        <v>15</v>
      </c>
      <c r="E65" s="800" t="s">
        <v>526</v>
      </c>
      <c r="F65" s="562">
        <v>1</v>
      </c>
    </row>
    <row r="66" ht="30" customHeight="1" spans="1:6">
      <c r="A66" s="558" t="s">
        <v>607</v>
      </c>
      <c r="B66" s="561">
        <f>SUM(B67:B72)</f>
        <v>1210</v>
      </c>
      <c r="C66" s="561">
        <f>SUM(C67:C72)</f>
        <v>1464</v>
      </c>
      <c r="D66" s="561">
        <f>SUM(D67:D72)</f>
        <v>1464</v>
      </c>
      <c r="E66" s="562">
        <v>1.21</v>
      </c>
      <c r="F66" s="562">
        <f t="shared" si="1"/>
        <v>1</v>
      </c>
    </row>
    <row r="67" ht="27" customHeight="1" spans="1:6">
      <c r="A67" s="563" t="s">
        <v>608</v>
      </c>
      <c r="B67" s="561">
        <v>530</v>
      </c>
      <c r="C67" s="561">
        <v>684</v>
      </c>
      <c r="D67" s="561">
        <v>621</v>
      </c>
      <c r="E67" s="562">
        <v>1.172</v>
      </c>
      <c r="F67" s="562">
        <f t="shared" si="1"/>
        <v>0.908</v>
      </c>
    </row>
    <row r="68" ht="27" customHeight="1" spans="1:6">
      <c r="A68" s="563" t="s">
        <v>609</v>
      </c>
      <c r="B68" s="561">
        <v>150</v>
      </c>
      <c r="C68" s="561">
        <v>150</v>
      </c>
      <c r="D68" s="561">
        <v>209</v>
      </c>
      <c r="E68" s="562">
        <v>1.393</v>
      </c>
      <c r="F68" s="562">
        <f t="shared" si="1"/>
        <v>1.393</v>
      </c>
    </row>
    <row r="69" ht="27" customHeight="1" spans="1:6">
      <c r="A69" s="563" t="s">
        <v>610</v>
      </c>
      <c r="B69" s="561">
        <v>50</v>
      </c>
      <c r="C69" s="561">
        <v>50</v>
      </c>
      <c r="D69" s="561">
        <v>39</v>
      </c>
      <c r="E69" s="562">
        <v>0.78</v>
      </c>
      <c r="F69" s="562">
        <f t="shared" si="1"/>
        <v>0.78</v>
      </c>
    </row>
    <row r="70" ht="27" customHeight="1" spans="1:6">
      <c r="A70" s="563" t="s">
        <v>611</v>
      </c>
      <c r="B70" s="561">
        <v>30</v>
      </c>
      <c r="C70" s="561">
        <v>30</v>
      </c>
      <c r="D70" s="561">
        <v>32</v>
      </c>
      <c r="E70" s="562">
        <v>1.067</v>
      </c>
      <c r="F70" s="562">
        <f t="shared" si="1"/>
        <v>1.067</v>
      </c>
    </row>
    <row r="71" ht="27" customHeight="1" spans="1:6">
      <c r="A71" s="563" t="s">
        <v>612</v>
      </c>
      <c r="B71" s="561">
        <v>100</v>
      </c>
      <c r="C71" s="561">
        <v>300</v>
      </c>
      <c r="D71" s="561">
        <v>343</v>
      </c>
      <c r="E71" s="562">
        <v>3.43</v>
      </c>
      <c r="F71" s="562">
        <f t="shared" si="1"/>
        <v>1.143</v>
      </c>
    </row>
    <row r="72" ht="27" customHeight="1" spans="1:6">
      <c r="A72" s="563" t="s">
        <v>613</v>
      </c>
      <c r="B72" s="561">
        <v>350</v>
      </c>
      <c r="C72" s="561">
        <v>250</v>
      </c>
      <c r="D72" s="568">
        <v>220</v>
      </c>
      <c r="E72" s="802">
        <v>0.629</v>
      </c>
      <c r="F72" s="562">
        <f t="shared" si="1"/>
        <v>0.88</v>
      </c>
    </row>
    <row r="73" ht="27" customHeight="1" spans="1:6">
      <c r="A73" s="558" t="s">
        <v>614</v>
      </c>
      <c r="B73" s="803"/>
      <c r="C73" s="803">
        <v>2599</v>
      </c>
      <c r="D73" s="803">
        <f>SUM(D74)</f>
        <v>2506</v>
      </c>
      <c r="E73" s="801" t="s">
        <v>526</v>
      </c>
      <c r="F73" s="560">
        <f t="shared" ref="F73:F75" si="2">D73/C73</f>
        <v>0.964</v>
      </c>
    </row>
    <row r="74" ht="27" customHeight="1" spans="1:6">
      <c r="A74" s="563" t="s">
        <v>615</v>
      </c>
      <c r="B74" s="567"/>
      <c r="C74" s="567">
        <v>2599</v>
      </c>
      <c r="D74" s="567">
        <f>SUM(D75)</f>
        <v>2506</v>
      </c>
      <c r="E74" s="800" t="s">
        <v>526</v>
      </c>
      <c r="F74" s="562">
        <f t="shared" si="2"/>
        <v>0.964</v>
      </c>
    </row>
    <row r="75" ht="27" customHeight="1" spans="1:6">
      <c r="A75" s="563" t="s">
        <v>616</v>
      </c>
      <c r="B75" s="567"/>
      <c r="C75" s="567">
        <v>2599</v>
      </c>
      <c r="D75" s="567">
        <v>2506</v>
      </c>
      <c r="E75" s="800" t="s">
        <v>526</v>
      </c>
      <c r="F75" s="562">
        <f t="shared" si="2"/>
        <v>0.964</v>
      </c>
    </row>
    <row r="76" ht="30" customHeight="1" spans="1:6">
      <c r="A76" s="569" t="s">
        <v>507</v>
      </c>
      <c r="B76" s="559">
        <f>SUM(B6,B14,B24,B51,B61)</f>
        <v>32907</v>
      </c>
      <c r="C76" s="559">
        <f>SUM(C6,C14,C24,C51,C61,C73)</f>
        <v>22452</v>
      </c>
      <c r="D76" s="559">
        <f>SUM(D6,D14,D24,D51,D61,D73)</f>
        <v>8503</v>
      </c>
      <c r="E76" s="560">
        <v>0.258</v>
      </c>
      <c r="F76" s="560">
        <f>IF(AND(B76&lt;&gt;0,D76&lt;&gt;0),D76/C76,"")</f>
        <v>0.379</v>
      </c>
    </row>
    <row r="77" ht="30" customHeight="1" spans="1:6">
      <c r="A77" s="558" t="s">
        <v>508</v>
      </c>
      <c r="B77" s="559">
        <f>SUM(B78:B80)</f>
        <v>0</v>
      </c>
      <c r="C77" s="559">
        <f>SUM(C78:C80)</f>
        <v>1498</v>
      </c>
      <c r="D77" s="559">
        <f>D78</f>
        <v>1039</v>
      </c>
      <c r="E77" s="560"/>
      <c r="F77" s="560">
        <f>D77/C77</f>
        <v>0.694</v>
      </c>
    </row>
    <row r="78" ht="27" customHeight="1" spans="1:6">
      <c r="A78" s="563" t="s">
        <v>617</v>
      </c>
      <c r="B78" s="561">
        <f>SUM(B79:B80)</f>
        <v>0</v>
      </c>
      <c r="C78" s="561">
        <v>749</v>
      </c>
      <c r="D78" s="561">
        <f>SUM(D79:D80)</f>
        <v>1039</v>
      </c>
      <c r="E78" s="562" t="s">
        <v>526</v>
      </c>
      <c r="F78" s="562">
        <f>D78/C78</f>
        <v>1.387</v>
      </c>
    </row>
    <row r="79" ht="27" customHeight="1" spans="1:6">
      <c r="A79" s="563" t="s">
        <v>618</v>
      </c>
      <c r="B79" s="567"/>
      <c r="C79" s="567"/>
      <c r="D79" s="567"/>
      <c r="E79" s="800" t="s">
        <v>526</v>
      </c>
      <c r="F79" s="560"/>
    </row>
    <row r="80" ht="27" customHeight="1" spans="1:6">
      <c r="A80" s="563" t="s">
        <v>619</v>
      </c>
      <c r="B80" s="567"/>
      <c r="C80" s="567">
        <v>749</v>
      </c>
      <c r="D80" s="567">
        <v>1039</v>
      </c>
      <c r="E80" s="800" t="s">
        <v>526</v>
      </c>
      <c r="F80" s="562">
        <v>1.589</v>
      </c>
    </row>
    <row r="81" ht="27" customHeight="1" spans="1:6">
      <c r="A81" s="563" t="s">
        <v>620</v>
      </c>
      <c r="B81" s="567"/>
      <c r="C81" s="567"/>
      <c r="D81" s="567"/>
      <c r="E81" s="800" t="s">
        <v>526</v>
      </c>
      <c r="F81" s="560"/>
    </row>
    <row r="82" ht="30" customHeight="1" spans="1:6">
      <c r="A82" s="570" t="s">
        <v>515</v>
      </c>
      <c r="B82" s="559">
        <v>0</v>
      </c>
      <c r="C82" s="559">
        <f>SUM(C84)</f>
        <v>120</v>
      </c>
      <c r="D82" s="559">
        <f>SUM(D84)</f>
        <v>120</v>
      </c>
      <c r="E82" s="560" t="s">
        <v>526</v>
      </c>
      <c r="F82" s="562">
        <f>D82/C82</f>
        <v>1</v>
      </c>
    </row>
    <row r="83" ht="30" customHeight="1" spans="1:6">
      <c r="A83" s="804" t="s">
        <v>621</v>
      </c>
      <c r="B83" s="572"/>
      <c r="C83" s="805">
        <f>SUM(C84:C84)</f>
        <v>120</v>
      </c>
      <c r="D83" s="805">
        <f>SUM(D84:D84)</f>
        <v>120</v>
      </c>
      <c r="E83" s="806" t="s">
        <v>526</v>
      </c>
      <c r="F83" s="562">
        <f>D83/C83</f>
        <v>1</v>
      </c>
    </row>
    <row r="84" ht="27" customHeight="1" spans="1:6">
      <c r="A84" s="807" t="s">
        <v>622</v>
      </c>
      <c r="B84" s="572"/>
      <c r="C84" s="572">
        <v>120</v>
      </c>
      <c r="D84" s="572">
        <v>120</v>
      </c>
      <c r="E84" s="808" t="s">
        <v>526</v>
      </c>
      <c r="F84" s="562">
        <f>D84/C84</f>
        <v>1</v>
      </c>
    </row>
    <row r="85" ht="30" customHeight="1" spans="1:6">
      <c r="A85" s="558" t="s">
        <v>519</v>
      </c>
      <c r="B85" s="561"/>
      <c r="C85" s="561"/>
      <c r="D85" s="561">
        <v>711</v>
      </c>
      <c r="E85" s="562" t="s">
        <v>526</v>
      </c>
      <c r="F85" s="560"/>
    </row>
    <row r="86" ht="30" customHeight="1" spans="1:6">
      <c r="A86" s="809" t="s">
        <v>521</v>
      </c>
      <c r="B86" s="810">
        <f>SUM(B76,B77,B82)</f>
        <v>32907</v>
      </c>
      <c r="C86" s="810">
        <f>SUM(C76,C82,C85,C78)</f>
        <v>23321</v>
      </c>
      <c r="D86" s="810">
        <f>SUM(D76,D82,D85,D78)</f>
        <v>10373</v>
      </c>
      <c r="E86" s="811">
        <v>0.315</v>
      </c>
      <c r="F86" s="560">
        <f>IF(AND(B86&lt;&gt;0,D86&lt;&gt;0),D86/C86,"")</f>
        <v>0.445</v>
      </c>
    </row>
    <row r="87" spans="1:6">
      <c r="A87" s="812"/>
      <c r="B87" s="813"/>
      <c r="C87" s="813"/>
      <c r="D87" s="813"/>
      <c r="E87" s="813"/>
      <c r="F87" s="813"/>
    </row>
    <row r="88" spans="1:6">
      <c r="A88" s="738"/>
      <c r="B88" s="738"/>
      <c r="C88" s="738"/>
      <c r="D88" s="738"/>
      <c r="E88" s="738"/>
      <c r="F88" s="738"/>
    </row>
  </sheetData>
  <mergeCells count="8">
    <mergeCell ref="A2:F2"/>
    <mergeCell ref="D3:F3"/>
    <mergeCell ref="A4:A5"/>
    <mergeCell ref="B4:B5"/>
    <mergeCell ref="C4:C5"/>
    <mergeCell ref="D4:D5"/>
    <mergeCell ref="E4:E5"/>
    <mergeCell ref="F4:F5"/>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&amp;P+19 页，共 &amp;N+48 页</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D28"/>
  <sheetViews>
    <sheetView workbookViewId="0">
      <selection activeCell="C30" sqref="C30"/>
    </sheetView>
  </sheetViews>
  <sheetFormatPr defaultColWidth="10" defaultRowHeight="13.5" outlineLevelCol="3"/>
  <cols>
    <col min="1" max="1" width="36" style="451" customWidth="1"/>
    <col min="2" max="4" width="15.625" style="451" customWidth="1"/>
    <col min="5" max="5" width="9.76666666666667" style="451" customWidth="1"/>
    <col min="6" max="16384" width="10" style="451"/>
  </cols>
  <sheetData>
    <row r="1" s="451" customFormat="1" ht="22" customHeight="1" spans="1:1">
      <c r="A1" s="451" t="s">
        <v>1345</v>
      </c>
    </row>
    <row r="2" s="451" customFormat="1" ht="14.3" customHeight="1" spans="1:1">
      <c r="A2" s="474"/>
    </row>
    <row r="3" s="451" customFormat="1" ht="58" customHeight="1" spans="1:4">
      <c r="A3" s="475" t="s">
        <v>1346</v>
      </c>
      <c r="B3" s="475"/>
      <c r="C3" s="475"/>
      <c r="D3" s="475"/>
    </row>
    <row r="4" s="451" customFormat="1" ht="30" customHeight="1" spans="4:4">
      <c r="D4" s="476" t="s">
        <v>2</v>
      </c>
    </row>
    <row r="5" s="451" customFormat="1" spans="1:4">
      <c r="A5" s="477" t="s">
        <v>1185</v>
      </c>
      <c r="B5" s="477" t="s">
        <v>1347</v>
      </c>
      <c r="C5" s="477" t="s">
        <v>1348</v>
      </c>
      <c r="D5" s="477" t="s">
        <v>1349</v>
      </c>
    </row>
    <row r="6" s="451" customFormat="1" ht="27" spans="1:4">
      <c r="A6" s="478" t="s">
        <v>1350</v>
      </c>
      <c r="B6" s="479" t="s">
        <v>1351</v>
      </c>
      <c r="C6" s="480">
        <f>C7+C9</f>
        <v>5230</v>
      </c>
      <c r="D6" s="480">
        <f>D7+D9</f>
        <v>5230</v>
      </c>
    </row>
    <row r="7" s="451" customFormat="1" spans="1:4">
      <c r="A7" s="481" t="s">
        <v>1352</v>
      </c>
      <c r="B7" s="479" t="s">
        <v>1353</v>
      </c>
      <c r="C7" s="480">
        <v>5110</v>
      </c>
      <c r="D7" s="480">
        <v>5110</v>
      </c>
    </row>
    <row r="8" s="451" customFormat="1" spans="1:4">
      <c r="A8" s="481" t="s">
        <v>1354</v>
      </c>
      <c r="B8" s="479" t="s">
        <v>1355</v>
      </c>
      <c r="C8" s="480">
        <v>5110</v>
      </c>
      <c r="D8" s="480">
        <v>5110</v>
      </c>
    </row>
    <row r="9" s="451" customFormat="1" spans="1:4">
      <c r="A9" s="481" t="s">
        <v>1356</v>
      </c>
      <c r="B9" s="479" t="s">
        <v>1357</v>
      </c>
      <c r="C9" s="480">
        <v>120</v>
      </c>
      <c r="D9" s="480">
        <v>120</v>
      </c>
    </row>
    <row r="10" s="451" customFormat="1" spans="1:4">
      <c r="A10" s="481" t="s">
        <v>1354</v>
      </c>
      <c r="B10" s="479" t="s">
        <v>1358</v>
      </c>
      <c r="C10" s="480">
        <v>120</v>
      </c>
      <c r="D10" s="480">
        <v>120</v>
      </c>
    </row>
    <row r="11" s="451" customFormat="1" spans="1:4">
      <c r="A11" s="478" t="s">
        <v>1359</v>
      </c>
      <c r="B11" s="479" t="s">
        <v>1360</v>
      </c>
      <c r="C11" s="480">
        <f>C12+C13</f>
        <v>5230</v>
      </c>
      <c r="D11" s="480">
        <f>D12+D13</f>
        <v>5230</v>
      </c>
    </row>
    <row r="12" s="451" customFormat="1" spans="1:4">
      <c r="A12" s="481" t="s">
        <v>1352</v>
      </c>
      <c r="B12" s="479" t="s">
        <v>1361</v>
      </c>
      <c r="C12" s="480">
        <v>5110</v>
      </c>
      <c r="D12" s="480">
        <v>5110</v>
      </c>
    </row>
    <row r="13" s="451" customFormat="1" spans="1:4">
      <c r="A13" s="481" t="s">
        <v>1356</v>
      </c>
      <c r="B13" s="479" t="s">
        <v>1362</v>
      </c>
      <c r="C13" s="480">
        <v>120</v>
      </c>
      <c r="D13" s="480">
        <v>120</v>
      </c>
    </row>
    <row r="14" s="451" customFormat="1" spans="1:4">
      <c r="A14" s="478" t="s">
        <v>1363</v>
      </c>
      <c r="B14" s="479" t="s">
        <v>1364</v>
      </c>
      <c r="C14" s="480">
        <f>C15+C16</f>
        <v>2700.45</v>
      </c>
      <c r="D14" s="480">
        <f>D15+D16</f>
        <v>2700.45</v>
      </c>
    </row>
    <row r="15" s="451" customFormat="1" spans="1:4">
      <c r="A15" s="481" t="s">
        <v>1352</v>
      </c>
      <c r="B15" s="479" t="s">
        <v>1365</v>
      </c>
      <c r="C15" s="480">
        <v>2695.02</v>
      </c>
      <c r="D15" s="480">
        <v>2695.02</v>
      </c>
    </row>
    <row r="16" s="451" customFormat="1" spans="1:4">
      <c r="A16" s="481" t="s">
        <v>1356</v>
      </c>
      <c r="B16" s="479" t="s">
        <v>1366</v>
      </c>
      <c r="C16" s="480">
        <v>5.43</v>
      </c>
      <c r="D16" s="480">
        <v>5.43</v>
      </c>
    </row>
    <row r="17" s="451" customFormat="1" spans="1:4">
      <c r="A17" s="478" t="s">
        <v>1367</v>
      </c>
      <c r="B17" s="479" t="s">
        <v>1368</v>
      </c>
      <c r="C17" s="480">
        <f>C18+C21</f>
        <v>9942</v>
      </c>
      <c r="D17" s="480">
        <f>D18+D21</f>
        <v>9942</v>
      </c>
    </row>
    <row r="18" s="451" customFormat="1" spans="1:4">
      <c r="A18" s="481" t="s">
        <v>1352</v>
      </c>
      <c r="B18" s="479" t="s">
        <v>1369</v>
      </c>
      <c r="C18" s="480">
        <v>9942</v>
      </c>
      <c r="D18" s="480">
        <v>9942</v>
      </c>
    </row>
    <row r="19" s="451" customFormat="1" spans="1:4">
      <c r="A19" s="481" t="s">
        <v>1370</v>
      </c>
      <c r="B19" s="479"/>
      <c r="C19" s="480">
        <v>9942</v>
      </c>
      <c r="D19" s="480">
        <v>9942</v>
      </c>
    </row>
    <row r="20" s="451" customFormat="1" spans="1:4">
      <c r="A20" s="481" t="s">
        <v>1371</v>
      </c>
      <c r="B20" s="479" t="s">
        <v>1372</v>
      </c>
      <c r="C20" s="480"/>
      <c r="D20" s="480"/>
    </row>
    <row r="21" s="451" customFormat="1" spans="1:4">
      <c r="A21" s="481" t="s">
        <v>1356</v>
      </c>
      <c r="B21" s="479" t="s">
        <v>1373</v>
      </c>
      <c r="C21" s="480"/>
      <c r="D21" s="480"/>
    </row>
    <row r="22" s="451" customFormat="1" spans="1:4">
      <c r="A22" s="481" t="s">
        <v>1370</v>
      </c>
      <c r="B22" s="479"/>
      <c r="C22" s="480"/>
      <c r="D22" s="480"/>
    </row>
    <row r="23" s="451" customFormat="1" spans="1:4">
      <c r="A23" s="481" t="s">
        <v>1374</v>
      </c>
      <c r="B23" s="479" t="s">
        <v>1375</v>
      </c>
      <c r="C23" s="480"/>
      <c r="D23" s="480"/>
    </row>
    <row r="24" s="451" customFormat="1" spans="1:4">
      <c r="A24" s="478" t="s">
        <v>1376</v>
      </c>
      <c r="B24" s="479" t="s">
        <v>1377</v>
      </c>
      <c r="C24" s="480">
        <f>C25+C26</f>
        <v>2733.25</v>
      </c>
      <c r="D24" s="480">
        <f>D25+D26</f>
        <v>2733.25</v>
      </c>
    </row>
    <row r="25" s="451" customFormat="1" spans="1:4">
      <c r="A25" s="481" t="s">
        <v>1352</v>
      </c>
      <c r="B25" s="479" t="s">
        <v>1378</v>
      </c>
      <c r="C25" s="480">
        <v>2726.99</v>
      </c>
      <c r="D25" s="480">
        <v>2726.99</v>
      </c>
    </row>
    <row r="26" s="451" customFormat="1" spans="1:4">
      <c r="A26" s="481" t="s">
        <v>1356</v>
      </c>
      <c r="B26" s="479" t="s">
        <v>1379</v>
      </c>
      <c r="C26" s="480">
        <v>6.26</v>
      </c>
      <c r="D26" s="480">
        <v>6.26</v>
      </c>
    </row>
    <row r="27" s="453" customFormat="1" ht="70" customHeight="1" spans="1:4">
      <c r="A27" s="482" t="s">
        <v>1380</v>
      </c>
      <c r="B27" s="482"/>
      <c r="C27" s="482"/>
      <c r="D27" s="482"/>
    </row>
    <row r="28" s="451" customFormat="1" ht="25" customHeight="1" spans="1:4">
      <c r="A28" s="483"/>
      <c r="B28" s="483"/>
      <c r="C28" s="483"/>
      <c r="D28" s="483"/>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scale="99" fitToHeight="200" orientation="portrait" horizontalDpi="600" verticalDpi="600"/>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F20"/>
  <sheetViews>
    <sheetView workbookViewId="0">
      <selection activeCell="C25" sqref="C25"/>
    </sheetView>
  </sheetViews>
  <sheetFormatPr defaultColWidth="8.88333333333333" defaultRowHeight="13.5" outlineLevelCol="5"/>
  <cols>
    <col min="1" max="1" width="8.88333333333333" style="451"/>
    <col min="2" max="2" width="49.375" style="451" customWidth="1"/>
    <col min="3" max="6" width="20.625" style="451" customWidth="1"/>
    <col min="7" max="16384" width="8.88333333333333" style="451"/>
  </cols>
  <sheetData>
    <row r="1" s="451" customFormat="1" ht="33" customHeight="1" spans="1:1">
      <c r="A1" s="451" t="s">
        <v>1381</v>
      </c>
    </row>
    <row r="2" s="451" customFormat="1" ht="45" customHeight="1" spans="1:6">
      <c r="A2" s="454" t="s">
        <v>1382</v>
      </c>
      <c r="B2" s="454"/>
      <c r="C2" s="454"/>
      <c r="D2" s="454"/>
      <c r="E2" s="454"/>
      <c r="F2" s="454"/>
    </row>
    <row r="3" s="452" customFormat="1" ht="18" customHeight="1" spans="2:6">
      <c r="B3" s="464" t="s">
        <v>2</v>
      </c>
      <c r="C3" s="465"/>
      <c r="D3" s="465"/>
      <c r="E3" s="465"/>
      <c r="F3" s="465"/>
    </row>
    <row r="4" s="452" customFormat="1" ht="18.75" spans="1:6">
      <c r="A4" s="457" t="s">
        <v>1171</v>
      </c>
      <c r="B4" s="457"/>
      <c r="C4" s="458" t="s">
        <v>1383</v>
      </c>
      <c r="D4" s="458" t="s">
        <v>1348</v>
      </c>
      <c r="E4" s="458" t="s">
        <v>1349</v>
      </c>
      <c r="F4" s="458" t="s">
        <v>1384</v>
      </c>
    </row>
    <row r="5" s="452" customFormat="1" ht="18.75" spans="1:6">
      <c r="A5" s="466" t="s">
        <v>1385</v>
      </c>
      <c r="B5" s="466"/>
      <c r="C5" s="467" t="s">
        <v>1386</v>
      </c>
      <c r="D5" s="468">
        <v>152630</v>
      </c>
      <c r="E5" s="468">
        <f>E6+E7</f>
        <v>152630</v>
      </c>
      <c r="F5" s="469"/>
    </row>
    <row r="6" s="452" customFormat="1" ht="18.75" spans="1:6">
      <c r="A6" s="470" t="s">
        <v>1387</v>
      </c>
      <c r="B6" s="470"/>
      <c r="C6" s="467" t="s">
        <v>1353</v>
      </c>
      <c r="D6" s="468">
        <v>142730</v>
      </c>
      <c r="E6" s="468">
        <v>142730</v>
      </c>
      <c r="F6" s="469"/>
    </row>
    <row r="7" s="452" customFormat="1" ht="18.75" spans="1:6">
      <c r="A7" s="470" t="s">
        <v>1388</v>
      </c>
      <c r="B7" s="470"/>
      <c r="C7" s="467" t="s">
        <v>1355</v>
      </c>
      <c r="D7" s="468">
        <v>9900</v>
      </c>
      <c r="E7" s="468">
        <v>9900</v>
      </c>
      <c r="F7" s="469"/>
    </row>
    <row r="8" s="452" customFormat="1" ht="18.75" spans="1:6">
      <c r="A8" s="471" t="s">
        <v>1389</v>
      </c>
      <c r="B8" s="471"/>
      <c r="C8" s="467" t="s">
        <v>1390</v>
      </c>
      <c r="D8" s="468">
        <v>32000</v>
      </c>
      <c r="E8" s="468">
        <f>E9+E10</f>
        <v>32000</v>
      </c>
      <c r="F8" s="469"/>
    </row>
    <row r="9" s="452" customFormat="1" ht="18.75" spans="1:6">
      <c r="A9" s="470" t="s">
        <v>1387</v>
      </c>
      <c r="B9" s="470"/>
      <c r="C9" s="467" t="s">
        <v>1358</v>
      </c>
      <c r="D9" s="468"/>
      <c r="E9" s="468"/>
      <c r="F9" s="469"/>
    </row>
    <row r="10" s="452" customFormat="1" ht="18.75" spans="1:6">
      <c r="A10" s="470" t="s">
        <v>1388</v>
      </c>
      <c r="B10" s="470"/>
      <c r="C10" s="467" t="s">
        <v>1391</v>
      </c>
      <c r="D10" s="468">
        <v>32000</v>
      </c>
      <c r="E10" s="468">
        <v>32000</v>
      </c>
      <c r="F10" s="469"/>
    </row>
    <row r="11" s="453" customFormat="1" ht="41" customHeight="1" spans="1:6">
      <c r="A11" s="463" t="s">
        <v>1392</v>
      </c>
      <c r="B11" s="463"/>
      <c r="C11" s="463"/>
      <c r="D11" s="463"/>
      <c r="E11" s="463"/>
      <c r="F11" s="463"/>
    </row>
    <row r="14" s="451" customFormat="1" ht="19.5" spans="1:1">
      <c r="A14" s="472"/>
    </row>
    <row r="15" s="451" customFormat="1" ht="19" customHeight="1" spans="1:1">
      <c r="A15" s="473"/>
    </row>
    <row r="16" s="451" customFormat="1" ht="29" customHeight="1"/>
    <row r="17" s="451" customFormat="1" ht="29" customHeight="1"/>
    <row r="18" s="451" customFormat="1" ht="29" customHeight="1"/>
    <row r="19" s="451" customFormat="1" ht="29" customHeight="1"/>
    <row r="20" s="451" customFormat="1" ht="30" customHeight="1" spans="1:1">
      <c r="A20" s="473"/>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F9"/>
  <sheetViews>
    <sheetView workbookViewId="0">
      <selection activeCell="E23" sqref="E23"/>
    </sheetView>
  </sheetViews>
  <sheetFormatPr defaultColWidth="8.88333333333333" defaultRowHeight="13.5" outlineLevelCol="5"/>
  <cols>
    <col min="1" max="1" width="8.88333333333333" style="451"/>
    <col min="2" max="6" width="24.2166666666667" style="451" customWidth="1"/>
    <col min="7" max="16384" width="8.88333333333333" style="451"/>
  </cols>
  <sheetData>
    <row r="1" s="451" customFormat="1" ht="28" customHeight="1" spans="1:1">
      <c r="A1" s="451" t="s">
        <v>1393</v>
      </c>
    </row>
    <row r="2" s="451" customFormat="1" ht="27" spans="1:6">
      <c r="A2" s="454" t="s">
        <v>1394</v>
      </c>
      <c r="B2" s="455"/>
      <c r="C2" s="455"/>
      <c r="D2" s="455"/>
      <c r="E2" s="455"/>
      <c r="F2" s="455"/>
    </row>
    <row r="3" s="451" customFormat="1" ht="23" customHeight="1" spans="1:6">
      <c r="A3" s="456" t="s">
        <v>2</v>
      </c>
      <c r="B3" s="456"/>
      <c r="C3" s="456"/>
      <c r="D3" s="456"/>
      <c r="E3" s="456"/>
      <c r="F3" s="456"/>
    </row>
    <row r="4" s="452" customFormat="1" ht="30" customHeight="1" spans="1:6">
      <c r="A4" s="457" t="s">
        <v>1395</v>
      </c>
      <c r="B4" s="458" t="s">
        <v>3</v>
      </c>
      <c r="C4" s="458" t="s">
        <v>1396</v>
      </c>
      <c r="D4" s="458" t="s">
        <v>1397</v>
      </c>
      <c r="E4" s="458" t="s">
        <v>1398</v>
      </c>
      <c r="F4" s="458" t="s">
        <v>1399</v>
      </c>
    </row>
    <row r="5" s="452" customFormat="1" ht="45" customHeight="1" spans="1:6">
      <c r="A5" s="459">
        <v>1</v>
      </c>
      <c r="B5" s="460" t="s">
        <v>1400</v>
      </c>
      <c r="C5" s="461" t="s">
        <v>1401</v>
      </c>
      <c r="D5" s="461" t="s">
        <v>1402</v>
      </c>
      <c r="E5" s="461" t="s">
        <v>1403</v>
      </c>
      <c r="F5" s="462">
        <v>11000</v>
      </c>
    </row>
    <row r="6" s="452" customFormat="1" ht="45" customHeight="1" spans="1:6">
      <c r="A6" s="459">
        <v>2</v>
      </c>
      <c r="B6" s="460" t="s">
        <v>1404</v>
      </c>
      <c r="C6" s="461" t="s">
        <v>1405</v>
      </c>
      <c r="D6" s="461" t="s">
        <v>1406</v>
      </c>
      <c r="E6" s="461" t="s">
        <v>1403</v>
      </c>
      <c r="F6" s="462">
        <v>4000</v>
      </c>
    </row>
    <row r="7" s="452" customFormat="1" ht="45" customHeight="1" spans="1:6">
      <c r="A7" s="459">
        <v>3</v>
      </c>
      <c r="B7" s="460" t="s">
        <v>1407</v>
      </c>
      <c r="C7" s="461" t="s">
        <v>1405</v>
      </c>
      <c r="D7" s="461" t="s">
        <v>1408</v>
      </c>
      <c r="E7" s="461" t="s">
        <v>1403</v>
      </c>
      <c r="F7" s="462">
        <v>7000</v>
      </c>
    </row>
    <row r="8" s="452" customFormat="1" ht="45" customHeight="1" spans="1:6">
      <c r="A8" s="459">
        <v>4</v>
      </c>
      <c r="B8" s="460" t="s">
        <v>1409</v>
      </c>
      <c r="C8" s="461" t="s">
        <v>1410</v>
      </c>
      <c r="D8" s="461" t="s">
        <v>1406</v>
      </c>
      <c r="E8" s="461" t="s">
        <v>1403</v>
      </c>
      <c r="F8" s="462">
        <v>10000</v>
      </c>
    </row>
    <row r="9" s="453" customFormat="1" ht="33" customHeight="1" spans="1:6">
      <c r="A9" s="463" t="s">
        <v>1411</v>
      </c>
      <c r="B9" s="463"/>
      <c r="C9" s="463"/>
      <c r="D9" s="463"/>
      <c r="E9" s="463"/>
      <c r="F9" s="463"/>
    </row>
  </sheetData>
  <mergeCells count="3">
    <mergeCell ref="A2:F2"/>
    <mergeCell ref="A3:F3"/>
    <mergeCell ref="A9:F9"/>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25"/>
  <sheetViews>
    <sheetView showZeros="0" workbookViewId="0">
      <selection activeCell="C19" sqref="C19"/>
    </sheetView>
  </sheetViews>
  <sheetFormatPr defaultColWidth="9" defaultRowHeight="13.5" outlineLevelCol="4"/>
  <cols>
    <col min="1" max="1" width="30.625" style="428" customWidth="1"/>
    <col min="2" max="4" width="21.625" style="428" customWidth="1"/>
    <col min="5" max="16384" width="9" style="428"/>
  </cols>
  <sheetData>
    <row r="1" ht="32.25" spans="1:4">
      <c r="A1" s="429" t="s">
        <v>1412</v>
      </c>
      <c r="B1" s="430"/>
      <c r="C1" s="430"/>
      <c r="D1" s="430"/>
    </row>
    <row r="2" ht="24" customHeight="1" spans="1:4">
      <c r="A2" s="431" t="s">
        <v>1413</v>
      </c>
      <c r="B2" s="432"/>
      <c r="C2" s="432"/>
      <c r="D2" s="432"/>
    </row>
    <row r="3" ht="18.95" customHeight="1" spans="1:4">
      <c r="A3" s="443" t="s">
        <v>1414</v>
      </c>
      <c r="B3" s="443"/>
      <c r="C3" s="443"/>
      <c r="D3" s="443"/>
    </row>
    <row r="4" ht="20.1" customHeight="1" spans="1:4">
      <c r="A4" s="436" t="s">
        <v>1171</v>
      </c>
      <c r="B4" s="436" t="s">
        <v>1415</v>
      </c>
      <c r="C4" s="436" t="s">
        <v>1416</v>
      </c>
      <c r="D4" s="436" t="s">
        <v>1417</v>
      </c>
    </row>
    <row r="5" ht="27.95" customHeight="1" spans="1:4">
      <c r="A5" s="436"/>
      <c r="B5" s="436"/>
      <c r="C5" s="436"/>
      <c r="D5" s="436"/>
    </row>
    <row r="6" s="441" customFormat="1" ht="30" customHeight="1" spans="1:4">
      <c r="A6" s="444" t="s">
        <v>1418</v>
      </c>
      <c r="B6" s="445">
        <v>1369</v>
      </c>
      <c r="C6" s="445">
        <v>0</v>
      </c>
      <c r="D6" s="445">
        <v>-1369</v>
      </c>
    </row>
    <row r="7" ht="30" customHeight="1" spans="1:5">
      <c r="A7" s="446" t="s">
        <v>1419</v>
      </c>
      <c r="B7" s="447"/>
      <c r="C7" s="447"/>
      <c r="D7" s="447">
        <v>0</v>
      </c>
      <c r="E7" s="441"/>
    </row>
    <row r="8" ht="30" customHeight="1" spans="1:5">
      <c r="A8" s="446" t="s">
        <v>1420</v>
      </c>
      <c r="B8" s="447">
        <v>1369</v>
      </c>
      <c r="C8" s="447"/>
      <c r="D8" s="447">
        <v>-1369</v>
      </c>
      <c r="E8" s="441"/>
    </row>
    <row r="9" ht="30" customHeight="1" spans="1:5">
      <c r="A9" s="446" t="s">
        <v>1421</v>
      </c>
      <c r="B9" s="447"/>
      <c r="C9" s="447"/>
      <c r="D9" s="447">
        <v>0</v>
      </c>
      <c r="E9" s="441"/>
    </row>
    <row r="10" ht="30" customHeight="1" spans="1:5">
      <c r="A10" s="446" t="s">
        <v>1422</v>
      </c>
      <c r="B10" s="447"/>
      <c r="C10" s="447"/>
      <c r="D10" s="447">
        <v>0</v>
      </c>
      <c r="E10" s="441"/>
    </row>
    <row r="11" ht="30" customHeight="1" spans="1:5">
      <c r="A11" s="446" t="s">
        <v>1423</v>
      </c>
      <c r="B11" s="447">
        <v>0</v>
      </c>
      <c r="C11" s="447">
        <v>0</v>
      </c>
      <c r="D11" s="447">
        <v>0</v>
      </c>
      <c r="E11" s="441"/>
    </row>
    <row r="12" ht="30" customHeight="1" spans="1:5">
      <c r="A12" s="446" t="s">
        <v>1424</v>
      </c>
      <c r="B12" s="447">
        <v>0</v>
      </c>
      <c r="C12" s="447">
        <v>0</v>
      </c>
      <c r="D12" s="447">
        <v>0</v>
      </c>
      <c r="E12" s="441"/>
    </row>
    <row r="13" ht="30" customHeight="1" spans="1:5">
      <c r="A13" s="446" t="s">
        <v>1425</v>
      </c>
      <c r="B13" s="447">
        <v>0</v>
      </c>
      <c r="C13" s="447">
        <v>0</v>
      </c>
      <c r="D13" s="447">
        <v>0</v>
      </c>
      <c r="E13" s="441"/>
    </row>
    <row r="14" s="441" customFormat="1" ht="30" customHeight="1" spans="1:4">
      <c r="A14" s="444" t="s">
        <v>1426</v>
      </c>
      <c r="B14" s="445">
        <v>0</v>
      </c>
      <c r="C14" s="445">
        <v>0</v>
      </c>
      <c r="D14" s="445">
        <v>0</v>
      </c>
    </row>
    <row r="15" s="441" customFormat="1" ht="30" customHeight="1" spans="1:4">
      <c r="A15" s="444" t="s">
        <v>1427</v>
      </c>
      <c r="B15" s="445"/>
      <c r="C15" s="445"/>
      <c r="D15" s="445">
        <v>0</v>
      </c>
    </row>
    <row r="16" ht="30" customHeight="1" spans="1:5">
      <c r="A16" s="446" t="s">
        <v>1428</v>
      </c>
      <c r="B16" s="447">
        <v>0</v>
      </c>
      <c r="C16" s="447">
        <v>0</v>
      </c>
      <c r="D16" s="447">
        <v>0</v>
      </c>
      <c r="E16" s="441"/>
    </row>
    <row r="17" ht="30" customHeight="1" spans="1:5">
      <c r="A17" s="446" t="s">
        <v>1429</v>
      </c>
      <c r="B17" s="447">
        <v>0</v>
      </c>
      <c r="C17" s="447">
        <v>0</v>
      </c>
      <c r="D17" s="447">
        <v>0</v>
      </c>
      <c r="E17" s="441"/>
    </row>
    <row r="18" ht="30" customHeight="1" spans="1:5">
      <c r="A18" s="446" t="s">
        <v>1430</v>
      </c>
      <c r="B18" s="447"/>
      <c r="C18" s="447"/>
      <c r="D18" s="447">
        <v>0</v>
      </c>
      <c r="E18" s="441"/>
    </row>
    <row r="19" s="442" customFormat="1" ht="30" customHeight="1" spans="1:5">
      <c r="A19" s="444" t="s">
        <v>1431</v>
      </c>
      <c r="B19" s="448">
        <v>0</v>
      </c>
      <c r="C19" s="448"/>
      <c r="D19" s="445">
        <v>0</v>
      </c>
      <c r="E19" s="441"/>
    </row>
    <row r="20" s="442" customFormat="1" ht="30" customHeight="1" spans="1:5">
      <c r="A20" s="444" t="s">
        <v>1432</v>
      </c>
      <c r="B20" s="448">
        <v>0</v>
      </c>
      <c r="C20" s="448"/>
      <c r="D20" s="445">
        <v>0</v>
      </c>
      <c r="E20" s="441"/>
    </row>
    <row r="21" s="442" customFormat="1" ht="30" customHeight="1" spans="1:5">
      <c r="A21" s="444" t="s">
        <v>1433</v>
      </c>
      <c r="B21" s="449">
        <v>2300</v>
      </c>
      <c r="C21" s="449">
        <v>30</v>
      </c>
      <c r="D21" s="445">
        <v>-2270</v>
      </c>
      <c r="E21" s="441"/>
    </row>
    <row r="22" ht="30" customHeight="1" spans="1:5">
      <c r="A22" s="446" t="s">
        <v>1434</v>
      </c>
      <c r="B22" s="447">
        <v>2300</v>
      </c>
      <c r="C22" s="447">
        <v>30</v>
      </c>
      <c r="D22" s="447">
        <v>-2270</v>
      </c>
      <c r="E22" s="441"/>
    </row>
    <row r="23" ht="30" customHeight="1" spans="1:5">
      <c r="A23" s="446" t="s">
        <v>1435</v>
      </c>
      <c r="B23" s="447">
        <v>0</v>
      </c>
      <c r="C23" s="447"/>
      <c r="D23" s="447">
        <v>0</v>
      </c>
      <c r="E23" s="441"/>
    </row>
    <row r="24" s="441" customFormat="1" ht="30" customHeight="1" spans="1:4">
      <c r="A24" s="444" t="s">
        <v>1436</v>
      </c>
      <c r="B24" s="445">
        <v>1600</v>
      </c>
      <c r="C24" s="445">
        <v>5230</v>
      </c>
      <c r="D24" s="445">
        <v>3630</v>
      </c>
    </row>
    <row r="25" s="441" customFormat="1" ht="30" customHeight="1" spans="1:4">
      <c r="A25" s="450" t="s">
        <v>978</v>
      </c>
      <c r="B25" s="445">
        <v>5269</v>
      </c>
      <c r="C25" s="445">
        <v>5260</v>
      </c>
      <c r="D25" s="445">
        <v>-9</v>
      </c>
    </row>
  </sheetData>
  <mergeCells count="6">
    <mergeCell ref="A2:D2"/>
    <mergeCell ref="A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&amp;P+49 页，共 &amp;N+50 页</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21"/>
  <sheetViews>
    <sheetView workbookViewId="0">
      <selection activeCell="A1" sqref="A1"/>
    </sheetView>
  </sheetViews>
  <sheetFormatPr defaultColWidth="9" defaultRowHeight="13.5" outlineLevelCol="4"/>
  <cols>
    <col min="1" max="1" width="7.25" style="428" customWidth="1"/>
    <col min="2" max="2" width="35.625" style="428" customWidth="1"/>
    <col min="3" max="5" width="16.625" style="428" customWidth="1"/>
    <col min="6" max="16384" width="9" style="428"/>
  </cols>
  <sheetData>
    <row r="1" ht="26.1" customHeight="1" spans="1:5">
      <c r="A1" s="429" t="s">
        <v>1437</v>
      </c>
      <c r="B1" s="430"/>
      <c r="C1" s="430"/>
      <c r="D1" s="430"/>
      <c r="E1" s="430"/>
    </row>
    <row r="2" ht="23.1" customHeight="1" spans="1:5">
      <c r="A2" s="431" t="s">
        <v>1438</v>
      </c>
      <c r="B2" s="432"/>
      <c r="C2" s="432"/>
      <c r="D2" s="432"/>
      <c r="E2" s="432"/>
    </row>
    <row r="3" ht="29.1" customHeight="1" spans="1:5">
      <c r="A3" s="433" t="s">
        <v>1296</v>
      </c>
      <c r="B3" s="434"/>
      <c r="C3" s="434"/>
      <c r="D3" s="434"/>
      <c r="E3" s="435"/>
    </row>
    <row r="4" ht="27" customHeight="1" spans="1:5">
      <c r="A4" s="436" t="s">
        <v>1297</v>
      </c>
      <c r="B4" s="436"/>
      <c r="C4" s="437" t="s">
        <v>1439</v>
      </c>
      <c r="D4" s="436" t="s">
        <v>1440</v>
      </c>
      <c r="E4" s="436"/>
    </row>
    <row r="5" ht="27.95" customHeight="1" spans="1:5">
      <c r="A5" s="436"/>
      <c r="B5" s="436"/>
      <c r="C5" s="436"/>
      <c r="D5" s="436" t="s">
        <v>1270</v>
      </c>
      <c r="E5" s="436" t="s">
        <v>1441</v>
      </c>
    </row>
    <row r="6" ht="30" customHeight="1" spans="1:5">
      <c r="A6" s="438" t="s">
        <v>1301</v>
      </c>
      <c r="B6" s="439" t="s">
        <v>1302</v>
      </c>
      <c r="C6" s="258">
        <v>78475</v>
      </c>
      <c r="D6" s="258">
        <v>78505</v>
      </c>
      <c r="E6" s="259">
        <v>1</v>
      </c>
    </row>
    <row r="7" ht="30" customHeight="1" spans="1:5">
      <c r="A7" s="440"/>
      <c r="B7" s="439" t="s">
        <v>1303</v>
      </c>
      <c r="C7" s="258">
        <v>142730</v>
      </c>
      <c r="D7" s="258">
        <v>142730</v>
      </c>
      <c r="E7" s="259">
        <v>1</v>
      </c>
    </row>
    <row r="8" ht="30" customHeight="1" spans="1:5">
      <c r="A8" s="440"/>
      <c r="B8" s="439" t="s">
        <v>1304</v>
      </c>
      <c r="C8" s="258">
        <v>5140</v>
      </c>
      <c r="D8" s="258">
        <v>9942</v>
      </c>
      <c r="E8" s="259">
        <v>1.93</v>
      </c>
    </row>
    <row r="9" ht="30" customHeight="1" spans="1:5">
      <c r="A9" s="440"/>
      <c r="B9" s="439" t="s">
        <v>1305</v>
      </c>
      <c r="C9" s="258">
        <v>5110</v>
      </c>
      <c r="D9" s="258">
        <v>9942</v>
      </c>
      <c r="E9" s="259">
        <v>1.95</v>
      </c>
    </row>
    <row r="10" ht="30" customHeight="1" spans="1:5">
      <c r="A10" s="440"/>
      <c r="B10" s="439" t="s">
        <v>1306</v>
      </c>
      <c r="C10" s="258">
        <v>78505</v>
      </c>
      <c r="D10" s="258">
        <v>78505</v>
      </c>
      <c r="E10" s="259">
        <v>1</v>
      </c>
    </row>
    <row r="11" ht="30" customHeight="1" spans="1:5">
      <c r="A11" s="438" t="s">
        <v>1307</v>
      </c>
      <c r="B11" s="439" t="s">
        <v>1308</v>
      </c>
      <c r="C11" s="258">
        <v>200</v>
      </c>
      <c r="D11" s="258">
        <v>200</v>
      </c>
      <c r="E11" s="259">
        <v>1</v>
      </c>
    </row>
    <row r="12" ht="30" customHeight="1" spans="1:5">
      <c r="A12" s="440"/>
      <c r="B12" s="439" t="s">
        <v>1309</v>
      </c>
      <c r="C12" s="258">
        <v>9900</v>
      </c>
      <c r="D12" s="258">
        <v>15200</v>
      </c>
      <c r="E12" s="259">
        <v>1.54</v>
      </c>
    </row>
    <row r="13" ht="30" customHeight="1" spans="1:5">
      <c r="A13" s="440"/>
      <c r="B13" s="439" t="s">
        <v>1310</v>
      </c>
      <c r="C13" s="258">
        <v>120</v>
      </c>
      <c r="D13" s="258">
        <v>15000</v>
      </c>
      <c r="E13" s="259"/>
    </row>
    <row r="14" ht="30" customHeight="1" spans="1:5">
      <c r="A14" s="440"/>
      <c r="B14" s="439" t="s">
        <v>1311</v>
      </c>
      <c r="C14" s="258">
        <v>120</v>
      </c>
      <c r="D14" s="258"/>
      <c r="E14" s="259"/>
    </row>
    <row r="15" ht="30" customHeight="1" spans="1:5">
      <c r="A15" s="440"/>
      <c r="B15" s="439" t="s">
        <v>1312</v>
      </c>
      <c r="C15" s="258">
        <v>200</v>
      </c>
      <c r="D15" s="258">
        <v>15200</v>
      </c>
      <c r="E15" s="259">
        <v>76</v>
      </c>
    </row>
    <row r="16" ht="30" customHeight="1" spans="1:5">
      <c r="A16" s="440" t="s">
        <v>978</v>
      </c>
      <c r="B16" s="439" t="s">
        <v>1313</v>
      </c>
      <c r="C16" s="258">
        <v>78675</v>
      </c>
      <c r="D16" s="258">
        <v>78705</v>
      </c>
      <c r="E16" s="259">
        <v>1</v>
      </c>
    </row>
    <row r="17" ht="30" customHeight="1" spans="1:5">
      <c r="A17" s="440"/>
      <c r="B17" s="439" t="s">
        <v>1314</v>
      </c>
      <c r="C17" s="258">
        <v>152630</v>
      </c>
      <c r="D17" s="258">
        <v>157930</v>
      </c>
      <c r="E17" s="259">
        <v>1.03</v>
      </c>
    </row>
    <row r="18" ht="30" customHeight="1" spans="1:5">
      <c r="A18" s="440"/>
      <c r="B18" s="439" t="s">
        <v>1315</v>
      </c>
      <c r="C18" s="258">
        <v>5260</v>
      </c>
      <c r="D18" s="258">
        <v>24942</v>
      </c>
      <c r="E18" s="259">
        <v>4.74</v>
      </c>
    </row>
    <row r="19" ht="30" customHeight="1" spans="1:5">
      <c r="A19" s="440"/>
      <c r="B19" s="439" t="s">
        <v>1316</v>
      </c>
      <c r="C19" s="258">
        <v>5230</v>
      </c>
      <c r="D19" s="258">
        <v>9942</v>
      </c>
      <c r="E19" s="259">
        <v>1.9</v>
      </c>
    </row>
    <row r="20" ht="30" customHeight="1" spans="1:5">
      <c r="A20" s="440"/>
      <c r="B20" s="439" t="s">
        <v>1317</v>
      </c>
      <c r="C20" s="258">
        <v>78705</v>
      </c>
      <c r="D20" s="258">
        <v>93705</v>
      </c>
      <c r="E20" s="259">
        <v>1.19</v>
      </c>
    </row>
    <row r="21" ht="26.1" customHeight="1"/>
  </sheetData>
  <mergeCells count="8">
    <mergeCell ref="A2:E2"/>
    <mergeCell ref="A3:E3"/>
    <mergeCell ref="D4:E4"/>
    <mergeCell ref="A6:A10"/>
    <mergeCell ref="A11:A15"/>
    <mergeCell ref="A16:A20"/>
    <mergeCell ref="C4:C5"/>
    <mergeCell ref="A4:B5"/>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&amp;P+50 页，共 &amp;N+50 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H12"/>
  <sheetViews>
    <sheetView workbookViewId="0">
      <selection activeCell="G35" sqref="G35"/>
    </sheetView>
  </sheetViews>
  <sheetFormatPr defaultColWidth="8" defaultRowHeight="12" outlineLevelCol="7"/>
  <cols>
    <col min="1" max="1" width="25.375" style="419"/>
    <col min="2" max="6" width="20.625" style="419" customWidth="1"/>
    <col min="7" max="7" width="23.25" style="419" customWidth="1"/>
    <col min="8" max="8" width="17.625" style="419" customWidth="1"/>
    <col min="9" max="16384" width="8" style="419"/>
  </cols>
  <sheetData>
    <row r="1" s="419" customFormat="1" ht="22" customHeight="1" spans="1:8">
      <c r="A1" s="419" t="s">
        <v>1442</v>
      </c>
      <c r="H1" s="422"/>
    </row>
    <row r="2" s="419" customFormat="1" ht="39" customHeight="1" spans="1:8">
      <c r="A2" s="423" t="s">
        <v>1443</v>
      </c>
      <c r="B2" s="423"/>
      <c r="C2" s="423"/>
      <c r="D2" s="423"/>
      <c r="E2" s="423"/>
      <c r="F2" s="423"/>
      <c r="G2" s="423"/>
      <c r="H2" s="423"/>
    </row>
    <row r="3" s="419" customFormat="1" ht="23" customHeight="1" spans="1:1">
      <c r="A3" s="424"/>
    </row>
    <row r="4" s="420" customFormat="1" ht="37.5" spans="1:8">
      <c r="A4" s="120" t="s">
        <v>1444</v>
      </c>
      <c r="B4" s="120" t="s">
        <v>1445</v>
      </c>
      <c r="C4" s="120" t="s">
        <v>1446</v>
      </c>
      <c r="D4" s="120" t="s">
        <v>1447</v>
      </c>
      <c r="E4" s="120" t="s">
        <v>1448</v>
      </c>
      <c r="F4" s="120" t="s">
        <v>1449</v>
      </c>
      <c r="G4" s="120" t="s">
        <v>1450</v>
      </c>
      <c r="H4" s="120" t="s">
        <v>1451</v>
      </c>
    </row>
    <row r="5" s="419" customFormat="1" ht="18.75" spans="1:8">
      <c r="A5" s="122">
        <v>1</v>
      </c>
      <c r="B5" s="122">
        <v>2</v>
      </c>
      <c r="C5" s="122">
        <v>3</v>
      </c>
      <c r="D5" s="122">
        <v>4</v>
      </c>
      <c r="E5" s="122">
        <v>5</v>
      </c>
      <c r="F5" s="122">
        <v>6</v>
      </c>
      <c r="G5" s="122">
        <v>7</v>
      </c>
      <c r="H5" s="122">
        <v>8</v>
      </c>
    </row>
    <row r="6" s="419" customFormat="1" ht="18.75" spans="1:8">
      <c r="A6" s="425"/>
      <c r="B6" s="425"/>
      <c r="C6" s="425"/>
      <c r="D6" s="425"/>
      <c r="E6" s="122"/>
      <c r="F6" s="122"/>
      <c r="G6" s="122"/>
      <c r="H6" s="122"/>
    </row>
    <row r="7" s="419" customFormat="1" ht="18.75" spans="1:8">
      <c r="A7" s="426"/>
      <c r="B7" s="426"/>
      <c r="C7" s="426"/>
      <c r="D7" s="426"/>
      <c r="E7" s="122"/>
      <c r="F7" s="122"/>
      <c r="G7" s="122"/>
      <c r="H7" s="122"/>
    </row>
    <row r="8" s="419" customFormat="1" ht="18.75" spans="1:8">
      <c r="A8" s="426"/>
      <c r="B8" s="426"/>
      <c r="C8" s="426"/>
      <c r="D8" s="426"/>
      <c r="E8" s="122"/>
      <c r="F8" s="122"/>
      <c r="G8" s="122"/>
      <c r="H8" s="122"/>
    </row>
    <row r="9" s="421" customFormat="1" ht="18.75" spans="1:8">
      <c r="A9" s="426"/>
      <c r="B9" s="426"/>
      <c r="C9" s="426"/>
      <c r="D9" s="426"/>
      <c r="E9" s="122"/>
      <c r="F9" s="122"/>
      <c r="G9" s="122"/>
      <c r="H9" s="122"/>
    </row>
    <row r="10" s="419" customFormat="1" ht="18.75" spans="1:8">
      <c r="A10" s="426"/>
      <c r="B10" s="426"/>
      <c r="C10" s="426"/>
      <c r="D10" s="426"/>
      <c r="E10" s="122"/>
      <c r="F10" s="122"/>
      <c r="G10" s="122"/>
      <c r="H10" s="122"/>
    </row>
    <row r="11" s="419" customFormat="1" ht="18.75" spans="1:8">
      <c r="A11" s="426"/>
      <c r="B11" s="426"/>
      <c r="C11" s="426"/>
      <c r="D11" s="426"/>
      <c r="E11" s="122"/>
      <c r="F11" s="122"/>
      <c r="G11" s="122"/>
      <c r="H11" s="122"/>
    </row>
    <row r="12" s="419" customFormat="1" ht="18.75" spans="1:8">
      <c r="A12" s="427"/>
      <c r="B12" s="427"/>
      <c r="C12" s="427"/>
      <c r="D12" s="427"/>
      <c r="E12" s="427"/>
      <c r="F12" s="427"/>
      <c r="G12" s="427"/>
      <c r="H12" s="427"/>
    </row>
  </sheetData>
  <mergeCells count="1">
    <mergeCell ref="A2:H2"/>
  </mergeCells>
  <pageMargins left="0.75" right="0.75" top="1" bottom="1" header="0.5" footer="0.5"/>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15"/>
  <sheetViews>
    <sheetView topLeftCell="A12" workbookViewId="0">
      <selection activeCell="G7" sqref="G7"/>
    </sheetView>
  </sheetViews>
  <sheetFormatPr defaultColWidth="9" defaultRowHeight="13.5" outlineLevelCol="1"/>
  <cols>
    <col min="1" max="1" width="20.25" style="415" customWidth="1"/>
    <col min="2" max="2" width="64" style="415" customWidth="1"/>
    <col min="3" max="16384" width="9" style="415"/>
  </cols>
  <sheetData>
    <row r="1" ht="20" customHeight="1" spans="1:1">
      <c r="A1" s="415" t="s">
        <v>1452</v>
      </c>
    </row>
    <row r="2" s="415" customFormat="1" ht="32" customHeight="1" spans="1:2">
      <c r="A2" s="416" t="s">
        <v>1453</v>
      </c>
      <c r="B2" s="416"/>
    </row>
    <row r="4" s="415" customFormat="1" ht="18.75" spans="1:2">
      <c r="A4" s="99" t="s">
        <v>1454</v>
      </c>
      <c r="B4" s="417" t="s">
        <v>1455</v>
      </c>
    </row>
    <row r="5" s="415" customFormat="1" ht="272" customHeight="1" spans="1:2">
      <c r="A5" s="101" t="s">
        <v>1456</v>
      </c>
      <c r="B5" s="102" t="s">
        <v>1457</v>
      </c>
    </row>
    <row r="6" s="415" customFormat="1" ht="94.5" spans="1:2">
      <c r="A6" s="101" t="s">
        <v>1458</v>
      </c>
      <c r="B6" s="102" t="s">
        <v>1459</v>
      </c>
    </row>
    <row r="7" s="415" customFormat="1" ht="162" spans="1:2">
      <c r="A7" s="103" t="s">
        <v>1460</v>
      </c>
      <c r="B7" s="102" t="s">
        <v>1461</v>
      </c>
    </row>
    <row r="8" s="415" customFormat="1" ht="135" spans="1:2">
      <c r="A8" s="101" t="s">
        <v>1462</v>
      </c>
      <c r="B8" s="102" t="s">
        <v>1463</v>
      </c>
    </row>
    <row r="9" s="415" customFormat="1" ht="67.5" spans="1:2">
      <c r="A9" s="101" t="s">
        <v>1464</v>
      </c>
      <c r="B9" s="102" t="s">
        <v>1465</v>
      </c>
    </row>
    <row r="10" s="415" customFormat="1" ht="148.5" spans="1:2">
      <c r="A10" s="101" t="s">
        <v>1466</v>
      </c>
      <c r="B10" s="102" t="s">
        <v>1467</v>
      </c>
    </row>
    <row r="11" s="415" customFormat="1" ht="270" spans="1:2">
      <c r="A11" s="101" t="s">
        <v>1468</v>
      </c>
      <c r="B11" s="102" t="s">
        <v>1469</v>
      </c>
    </row>
    <row r="12" s="415" customFormat="1" ht="175.5" spans="1:2">
      <c r="A12" s="104" t="s">
        <v>1470</v>
      </c>
      <c r="B12" s="105" t="s">
        <v>1471</v>
      </c>
    </row>
    <row r="13" s="415" customFormat="1" ht="40.5" spans="1:2">
      <c r="A13" s="104" t="s">
        <v>1472</v>
      </c>
      <c r="B13" s="106" t="s">
        <v>1473</v>
      </c>
    </row>
    <row r="14" s="415" customFormat="1" ht="67.5" spans="1:2">
      <c r="A14" s="104" t="s">
        <v>1474</v>
      </c>
      <c r="B14" s="418" t="s">
        <v>1475</v>
      </c>
    </row>
    <row r="15" s="415" customFormat="1" ht="69" customHeight="1" spans="1:2">
      <c r="A15" s="104" t="s">
        <v>1476</v>
      </c>
      <c r="B15" s="418" t="s">
        <v>1477</v>
      </c>
    </row>
  </sheetData>
  <mergeCells count="1">
    <mergeCell ref="A2:B2"/>
  </mergeCells>
  <conditionalFormatting sqref="A15">
    <cfRule type="expression" dxfId="1" priority="4" stopIfTrue="1">
      <formula>"len($A:$A)=3"</formula>
    </cfRule>
  </conditionalFormatting>
  <conditionalFormatting sqref="A10:A11">
    <cfRule type="expression" dxfId="1" priority="1" stopIfTrue="1">
      <formula>"len($A:$A)=3"</formula>
    </cfRule>
  </conditionalFormatting>
  <conditionalFormatting sqref="A12:A14">
    <cfRule type="expression" dxfId="1" priority="2" stopIfTrue="1">
      <formula>"len($A:$A)=3"</formula>
    </cfRule>
  </conditionalFormatting>
  <pageMargins left="0.75" right="0.75" top="1" bottom="1" header="0.5" footer="0.5"/>
  <pageSetup paperSize="9"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1"/>
  <sheetViews>
    <sheetView workbookViewId="0">
      <selection activeCell="G12" sqref="G12"/>
    </sheetView>
  </sheetViews>
  <sheetFormatPr defaultColWidth="8.75" defaultRowHeight="14.25" outlineLevelCol="3"/>
  <cols>
    <col min="1" max="1" width="46.625" style="302" customWidth="1"/>
    <col min="2" max="3" width="15.625" style="387" customWidth="1"/>
    <col min="4" max="4" width="15.625" style="302" customWidth="1"/>
    <col min="5" max="9" width="8.75" style="302"/>
    <col min="10" max="10" width="9.375" style="302"/>
    <col min="11" max="16384" width="8.75" style="302"/>
  </cols>
  <sheetData>
    <row r="1" s="352" customFormat="1" ht="39" customHeight="1" spans="1:4">
      <c r="A1" s="277" t="s">
        <v>1478</v>
      </c>
      <c r="B1" s="277"/>
      <c r="C1" s="277"/>
      <c r="D1" s="277"/>
    </row>
    <row r="2" s="280" customFormat="1" ht="20" customHeight="1" spans="1:4">
      <c r="A2" s="356" t="str">
        <f>""</f>
        <v/>
      </c>
      <c r="B2" s="388"/>
      <c r="C2" s="389" t="s">
        <v>2</v>
      </c>
      <c r="D2" s="389"/>
    </row>
    <row r="3" s="302" customFormat="1" ht="20.25" customHeight="1" spans="1:4">
      <c r="A3" s="359" t="s">
        <v>3</v>
      </c>
      <c r="B3" s="390" t="s">
        <v>6</v>
      </c>
      <c r="C3" s="360" t="s">
        <v>758</v>
      </c>
      <c r="D3" s="283" t="s">
        <v>759</v>
      </c>
    </row>
    <row r="4" s="302" customFormat="1" ht="37.15" customHeight="1" spans="1:4">
      <c r="A4" s="362"/>
      <c r="B4" s="391"/>
      <c r="C4" s="363"/>
      <c r="D4" s="283"/>
    </row>
    <row r="5" s="302" customFormat="1" ht="18.95" customHeight="1" spans="1:4">
      <c r="A5" s="392" t="s">
        <v>9</v>
      </c>
      <c r="B5" s="393">
        <f>SUM(B6:B20)</f>
        <v>33830</v>
      </c>
      <c r="C5" s="393">
        <f>SUM(C6:C20)</f>
        <v>34299</v>
      </c>
      <c r="D5" s="394">
        <f t="shared" ref="D5:D58" si="0">IF(AND(B5&lt;&gt;0,C5&lt;&gt;0),C5/B5,"")</f>
        <v>1.014</v>
      </c>
    </row>
    <row r="6" s="302" customFormat="1" ht="18.95" customHeight="1" spans="1:4">
      <c r="A6" s="392" t="s">
        <v>10</v>
      </c>
      <c r="B6" s="395">
        <v>8552</v>
      </c>
      <c r="C6" s="395">
        <v>11000</v>
      </c>
      <c r="D6" s="394">
        <f t="shared" si="0"/>
        <v>1.286</v>
      </c>
    </row>
    <row r="7" s="302" customFormat="1" ht="18.95" customHeight="1" spans="1:4">
      <c r="A7" s="392" t="s">
        <v>11</v>
      </c>
      <c r="B7" s="395"/>
      <c r="C7" s="395"/>
      <c r="D7" s="394" t="str">
        <f t="shared" si="0"/>
        <v/>
      </c>
    </row>
    <row r="8" s="302" customFormat="1" ht="18.95" customHeight="1" spans="1:4">
      <c r="A8" s="392" t="s">
        <v>12</v>
      </c>
      <c r="B8" s="395">
        <v>703</v>
      </c>
      <c r="C8" s="395">
        <v>731</v>
      </c>
      <c r="D8" s="394">
        <f t="shared" si="0"/>
        <v>1.04</v>
      </c>
    </row>
    <row r="9" s="302" customFormat="1" ht="18.95" customHeight="1" spans="1:4">
      <c r="A9" s="392" t="s">
        <v>13</v>
      </c>
      <c r="B9" s="395">
        <v>300</v>
      </c>
      <c r="C9" s="395">
        <v>350</v>
      </c>
      <c r="D9" s="394">
        <f t="shared" si="0"/>
        <v>1.167</v>
      </c>
    </row>
    <row r="10" s="302" customFormat="1" ht="18.95" customHeight="1" spans="1:4">
      <c r="A10" s="392" t="s">
        <v>14</v>
      </c>
      <c r="B10" s="395">
        <v>486</v>
      </c>
      <c r="C10" s="395">
        <v>520</v>
      </c>
      <c r="D10" s="394">
        <f t="shared" si="0"/>
        <v>1.07</v>
      </c>
    </row>
    <row r="11" s="302" customFormat="1" ht="18.95" customHeight="1" spans="1:4">
      <c r="A11" s="392" t="s">
        <v>15</v>
      </c>
      <c r="B11" s="395">
        <v>850</v>
      </c>
      <c r="C11" s="395">
        <v>900</v>
      </c>
      <c r="D11" s="394">
        <f t="shared" si="0"/>
        <v>1.059</v>
      </c>
    </row>
    <row r="12" s="302" customFormat="1" ht="18.95" customHeight="1" spans="1:4">
      <c r="A12" s="392" t="s">
        <v>16</v>
      </c>
      <c r="B12" s="395">
        <v>753</v>
      </c>
      <c r="C12" s="395">
        <v>770</v>
      </c>
      <c r="D12" s="394">
        <f t="shared" si="0"/>
        <v>1.023</v>
      </c>
    </row>
    <row r="13" s="302" customFormat="1" ht="18.95" customHeight="1" spans="1:4">
      <c r="A13" s="392" t="s">
        <v>17</v>
      </c>
      <c r="B13" s="395">
        <v>296</v>
      </c>
      <c r="C13" s="395">
        <v>300</v>
      </c>
      <c r="D13" s="394">
        <f t="shared" si="0"/>
        <v>1.014</v>
      </c>
    </row>
    <row r="14" s="302" customFormat="1" ht="18.95" customHeight="1" spans="1:4">
      <c r="A14" s="392" t="s">
        <v>18</v>
      </c>
      <c r="B14" s="395">
        <v>818</v>
      </c>
      <c r="C14" s="395">
        <v>900</v>
      </c>
      <c r="D14" s="394">
        <f t="shared" si="0"/>
        <v>1.1</v>
      </c>
    </row>
    <row r="15" s="302" customFormat="1" ht="18.95" customHeight="1" spans="1:4">
      <c r="A15" s="392" t="s">
        <v>19</v>
      </c>
      <c r="B15" s="396">
        <v>10185</v>
      </c>
      <c r="C15" s="395">
        <v>5400</v>
      </c>
      <c r="D15" s="394">
        <f t="shared" si="0"/>
        <v>0.53</v>
      </c>
    </row>
    <row r="16" s="302" customFormat="1" ht="18.95" customHeight="1" spans="1:4">
      <c r="A16" s="392" t="s">
        <v>20</v>
      </c>
      <c r="B16" s="395">
        <v>686</v>
      </c>
      <c r="C16" s="395">
        <v>850</v>
      </c>
      <c r="D16" s="394">
        <f t="shared" si="0"/>
        <v>1.239</v>
      </c>
    </row>
    <row r="17" s="302" customFormat="1" ht="18.95" customHeight="1" spans="1:4">
      <c r="A17" s="392" t="s">
        <v>21</v>
      </c>
      <c r="B17" s="395">
        <v>1541</v>
      </c>
      <c r="C17" s="395">
        <v>3698</v>
      </c>
      <c r="D17" s="394">
        <f t="shared" si="0"/>
        <v>2.4</v>
      </c>
    </row>
    <row r="18" s="302" customFormat="1" ht="18.95" customHeight="1" spans="1:4">
      <c r="A18" s="392" t="s">
        <v>22</v>
      </c>
      <c r="B18" s="395">
        <v>2004</v>
      </c>
      <c r="C18" s="395">
        <v>2300</v>
      </c>
      <c r="D18" s="394">
        <f t="shared" si="0"/>
        <v>1.148</v>
      </c>
    </row>
    <row r="19" s="302" customFormat="1" ht="18.95" customHeight="1" spans="1:4">
      <c r="A19" s="392" t="s">
        <v>23</v>
      </c>
      <c r="B19" s="395">
        <v>6576</v>
      </c>
      <c r="C19" s="395">
        <v>6500</v>
      </c>
      <c r="D19" s="394">
        <f t="shared" si="0"/>
        <v>0.988</v>
      </c>
    </row>
    <row r="20" s="302" customFormat="1" ht="18.95" customHeight="1" spans="1:4">
      <c r="A20" s="392" t="s">
        <v>24</v>
      </c>
      <c r="B20" s="395">
        <v>80</v>
      </c>
      <c r="C20" s="395">
        <v>80</v>
      </c>
      <c r="D20" s="394">
        <f t="shared" si="0"/>
        <v>1</v>
      </c>
    </row>
    <row r="21" s="302" customFormat="1" ht="18.95" customHeight="1" spans="1:4">
      <c r="A21" s="392" t="s">
        <v>25</v>
      </c>
      <c r="B21" s="393">
        <f>SUM(B22:B27)</f>
        <v>30252</v>
      </c>
      <c r="C21" s="393">
        <f>SUM(C22:C27)</f>
        <v>11019</v>
      </c>
      <c r="D21" s="394">
        <f t="shared" si="0"/>
        <v>0.364</v>
      </c>
    </row>
    <row r="22" s="302" customFormat="1" ht="18.95" customHeight="1" spans="1:4">
      <c r="A22" s="392" t="s">
        <v>26</v>
      </c>
      <c r="B22" s="397">
        <v>5373</v>
      </c>
      <c r="C22" s="397">
        <v>2611</v>
      </c>
      <c r="D22" s="394">
        <f t="shared" si="0"/>
        <v>0.486</v>
      </c>
    </row>
    <row r="23" s="302" customFormat="1" ht="18.95" customHeight="1" spans="1:4">
      <c r="A23" s="392" t="s">
        <v>27</v>
      </c>
      <c r="B23" s="397">
        <v>4206</v>
      </c>
      <c r="C23" s="397">
        <v>1913</v>
      </c>
      <c r="D23" s="394">
        <f t="shared" si="0"/>
        <v>0.455</v>
      </c>
    </row>
    <row r="24" s="302" customFormat="1" ht="18.95" customHeight="1" spans="1:4">
      <c r="A24" s="392" t="s">
        <v>28</v>
      </c>
      <c r="B24" s="397">
        <v>1664</v>
      </c>
      <c r="C24" s="397">
        <v>1671</v>
      </c>
      <c r="D24" s="394">
        <f t="shared" si="0"/>
        <v>1.004</v>
      </c>
    </row>
    <row r="25" s="302" customFormat="1" ht="18.95" customHeight="1" spans="1:4">
      <c r="A25" s="392" t="s">
        <v>29</v>
      </c>
      <c r="B25" s="397">
        <v>18391</v>
      </c>
      <c r="C25" s="397">
        <v>4324</v>
      </c>
      <c r="D25" s="394">
        <f t="shared" si="0"/>
        <v>0.235</v>
      </c>
    </row>
    <row r="26" s="302" customFormat="1" ht="18.95" customHeight="1" spans="1:4">
      <c r="A26" s="392" t="s">
        <v>30</v>
      </c>
      <c r="B26" s="397">
        <v>604</v>
      </c>
      <c r="C26" s="397">
        <v>500</v>
      </c>
      <c r="D26" s="394">
        <f t="shared" si="0"/>
        <v>0.828</v>
      </c>
    </row>
    <row r="27" s="302" customFormat="1" ht="18.95" customHeight="1" spans="1:4">
      <c r="A27" s="392" t="s">
        <v>31</v>
      </c>
      <c r="B27" s="398">
        <v>14</v>
      </c>
      <c r="C27" s="398">
        <v>0</v>
      </c>
      <c r="D27" s="394" t="str">
        <f t="shared" si="0"/>
        <v/>
      </c>
    </row>
    <row r="28" s="302" customFormat="1" ht="18.95" customHeight="1" spans="1:4">
      <c r="A28" s="385" t="s">
        <v>32</v>
      </c>
      <c r="B28" s="393">
        <f>SUM(B5,B21)</f>
        <v>64082</v>
      </c>
      <c r="C28" s="393">
        <f>SUM(C5,C21)</f>
        <v>45318</v>
      </c>
      <c r="D28" s="394">
        <f t="shared" si="0"/>
        <v>0.707</v>
      </c>
    </row>
    <row r="29" s="302" customFormat="1" ht="18.95" customHeight="1" spans="1:4">
      <c r="A29" s="399" t="s">
        <v>33</v>
      </c>
      <c r="B29" s="393">
        <f>SUM(B30+B34+B62)</f>
        <v>276419</v>
      </c>
      <c r="C29" s="393">
        <f>SUM(C30+C34+C62)</f>
        <v>261161</v>
      </c>
      <c r="D29" s="394">
        <f t="shared" si="0"/>
        <v>0.945</v>
      </c>
    </row>
    <row r="30" s="302" customFormat="1" ht="18.95" customHeight="1" spans="1:4">
      <c r="A30" s="400" t="s">
        <v>34</v>
      </c>
      <c r="B30" s="393">
        <f>SUM(B31:B33)</f>
        <v>2850</v>
      </c>
      <c r="C30" s="393">
        <f>SUM(C31:C33)</f>
        <v>2850</v>
      </c>
      <c r="D30" s="394">
        <f t="shared" si="0"/>
        <v>1</v>
      </c>
    </row>
    <row r="31" s="302" customFormat="1" ht="18.95" customHeight="1" spans="1:4">
      <c r="A31" s="401" t="s">
        <v>35</v>
      </c>
      <c r="B31" s="402">
        <v>1053</v>
      </c>
      <c r="C31" s="402">
        <v>1053</v>
      </c>
      <c r="D31" s="394">
        <f t="shared" si="0"/>
        <v>1</v>
      </c>
    </row>
    <row r="32" s="302" customFormat="1" ht="18.95" customHeight="1" spans="1:4">
      <c r="A32" s="401" t="s">
        <v>36</v>
      </c>
      <c r="B32" s="403">
        <v>369</v>
      </c>
      <c r="C32" s="403">
        <v>369</v>
      </c>
      <c r="D32" s="394">
        <f t="shared" si="0"/>
        <v>1</v>
      </c>
    </row>
    <row r="33" s="302" customFormat="1" ht="18.95" customHeight="1" spans="1:4">
      <c r="A33" s="401" t="s">
        <v>37</v>
      </c>
      <c r="B33" s="402">
        <v>1428</v>
      </c>
      <c r="C33" s="402">
        <v>1428</v>
      </c>
      <c r="D33" s="394">
        <f t="shared" si="0"/>
        <v>1</v>
      </c>
    </row>
    <row r="34" s="302" customFormat="1" ht="18.95" customHeight="1" spans="1:4">
      <c r="A34" s="399" t="s">
        <v>38</v>
      </c>
      <c r="B34" s="393">
        <f>SUM(B35:B61)</f>
        <v>190983</v>
      </c>
      <c r="C34" s="393">
        <f>SUM(C35:C61)</f>
        <v>159504</v>
      </c>
      <c r="D34" s="394">
        <f t="shared" si="0"/>
        <v>0.835</v>
      </c>
    </row>
    <row r="35" s="302" customFormat="1" ht="18.95" customHeight="1" spans="1:4">
      <c r="A35" s="401" t="s">
        <v>39</v>
      </c>
      <c r="B35" s="397">
        <v>3870</v>
      </c>
      <c r="C35" s="397">
        <v>3870</v>
      </c>
      <c r="D35" s="394">
        <f t="shared" si="0"/>
        <v>1</v>
      </c>
    </row>
    <row r="36" s="302" customFormat="1" ht="18.95" customHeight="1" spans="1:4">
      <c r="A36" s="404" t="s">
        <v>40</v>
      </c>
      <c r="B36" s="397">
        <v>33743</v>
      </c>
      <c r="C36" s="397">
        <v>53717</v>
      </c>
      <c r="D36" s="394">
        <f t="shared" si="0"/>
        <v>1.592</v>
      </c>
    </row>
    <row r="37" s="302" customFormat="1" ht="18.95" customHeight="1" spans="1:4">
      <c r="A37" s="405" t="s">
        <v>41</v>
      </c>
      <c r="B37" s="397">
        <v>2035</v>
      </c>
      <c r="C37" s="397">
        <v>2105</v>
      </c>
      <c r="D37" s="394">
        <f t="shared" si="0"/>
        <v>1.034</v>
      </c>
    </row>
    <row r="38" s="302" customFormat="1" ht="18.95" customHeight="1" spans="1:4">
      <c r="A38" s="405" t="s">
        <v>42</v>
      </c>
      <c r="B38" s="397">
        <v>6377</v>
      </c>
      <c r="C38" s="397">
        <v>4450</v>
      </c>
      <c r="D38" s="394">
        <f t="shared" si="0"/>
        <v>0.698</v>
      </c>
    </row>
    <row r="39" s="302" customFormat="1" ht="18.95" customHeight="1" spans="1:4">
      <c r="A39" s="405" t="s">
        <v>43</v>
      </c>
      <c r="B39" s="397">
        <v>903</v>
      </c>
      <c r="C39" s="397">
        <v>676</v>
      </c>
      <c r="D39" s="394">
        <f t="shared" si="0"/>
        <v>0.749</v>
      </c>
    </row>
    <row r="40" s="302" customFormat="1" ht="18.95" customHeight="1" spans="1:4">
      <c r="A40" s="405" t="s">
        <v>44</v>
      </c>
      <c r="B40" s="397">
        <v>5</v>
      </c>
      <c r="C40" s="397"/>
      <c r="D40" s="394" t="str">
        <f t="shared" si="0"/>
        <v/>
      </c>
    </row>
    <row r="41" s="302" customFormat="1" ht="18.95" customHeight="1" spans="1:4">
      <c r="A41" s="405" t="s">
        <v>45</v>
      </c>
      <c r="B41" s="397">
        <v>808</v>
      </c>
      <c r="C41" s="397"/>
      <c r="D41" s="394" t="str">
        <f t="shared" si="0"/>
        <v/>
      </c>
    </row>
    <row r="42" s="302" customFormat="1" ht="18.95" customHeight="1" spans="1:4">
      <c r="A42" s="405" t="s">
        <v>46</v>
      </c>
      <c r="B42" s="397">
        <v>163</v>
      </c>
      <c r="C42" s="397"/>
      <c r="D42" s="394" t="str">
        <f t="shared" si="0"/>
        <v/>
      </c>
    </row>
    <row r="43" s="302" customFormat="1" ht="18.95" customHeight="1" spans="1:4">
      <c r="A43" s="405" t="s">
        <v>47</v>
      </c>
      <c r="B43" s="397">
        <v>405</v>
      </c>
      <c r="C43" s="397"/>
      <c r="D43" s="394" t="str">
        <f t="shared" si="0"/>
        <v/>
      </c>
    </row>
    <row r="44" s="302" customFormat="1" ht="18.95" customHeight="1" spans="1:4">
      <c r="A44" s="405" t="s">
        <v>48</v>
      </c>
      <c r="B44" s="397">
        <v>70</v>
      </c>
      <c r="C44" s="397"/>
      <c r="D44" s="394" t="str">
        <f t="shared" si="0"/>
        <v/>
      </c>
    </row>
    <row r="45" s="302" customFormat="1" ht="18.95" customHeight="1" spans="1:4">
      <c r="A45" s="405" t="s">
        <v>49</v>
      </c>
      <c r="B45" s="397">
        <v>13</v>
      </c>
      <c r="C45" s="397">
        <v>13</v>
      </c>
      <c r="D45" s="394">
        <f t="shared" si="0"/>
        <v>1</v>
      </c>
    </row>
    <row r="46" s="302" customFormat="1" ht="18.95" customHeight="1" spans="1:4">
      <c r="A46" s="405" t="s">
        <v>50</v>
      </c>
      <c r="B46" s="397">
        <v>7528</v>
      </c>
      <c r="C46" s="397">
        <v>5744</v>
      </c>
      <c r="D46" s="394">
        <f t="shared" si="0"/>
        <v>0.763</v>
      </c>
    </row>
    <row r="47" s="302" customFormat="1" ht="18.95" customHeight="1" spans="1:4">
      <c r="A47" s="405" t="s">
        <v>51</v>
      </c>
      <c r="B47" s="397">
        <v>8978</v>
      </c>
      <c r="C47" s="397">
        <v>10551</v>
      </c>
      <c r="D47" s="394">
        <f t="shared" si="0"/>
        <v>1.175</v>
      </c>
    </row>
    <row r="48" s="302" customFormat="1" ht="18.95" customHeight="1" spans="1:4">
      <c r="A48" s="405" t="s">
        <v>52</v>
      </c>
      <c r="B48" s="397">
        <v>870</v>
      </c>
      <c r="C48" s="397">
        <v>620</v>
      </c>
      <c r="D48" s="394">
        <f t="shared" si="0"/>
        <v>0.713</v>
      </c>
    </row>
    <row r="49" s="302" customFormat="1" ht="18.95" customHeight="1" spans="1:4">
      <c r="A49" s="405" t="s">
        <v>53</v>
      </c>
      <c r="B49" s="397">
        <v>23538</v>
      </c>
      <c r="C49" s="397">
        <v>20752</v>
      </c>
      <c r="D49" s="394">
        <f t="shared" si="0"/>
        <v>0.882</v>
      </c>
    </row>
    <row r="50" s="302" customFormat="1" ht="18.95" customHeight="1" spans="1:4">
      <c r="A50" s="405" t="s">
        <v>54</v>
      </c>
      <c r="B50" s="397">
        <v>795</v>
      </c>
      <c r="C50" s="397">
        <v>795</v>
      </c>
      <c r="D50" s="394">
        <f t="shared" si="0"/>
        <v>1</v>
      </c>
    </row>
    <row r="51" s="302" customFormat="1" ht="18.95" customHeight="1" spans="1:4">
      <c r="A51" s="406" t="s">
        <v>55</v>
      </c>
      <c r="B51" s="397">
        <v>10727</v>
      </c>
      <c r="C51" s="397">
        <v>7900</v>
      </c>
      <c r="D51" s="394">
        <f t="shared" si="0"/>
        <v>0.736</v>
      </c>
    </row>
    <row r="52" s="302" customFormat="1" ht="18.95" customHeight="1" spans="1:4">
      <c r="A52" s="406" t="s">
        <v>56</v>
      </c>
      <c r="B52" s="397">
        <v>726</v>
      </c>
      <c r="C52" s="397">
        <v>40</v>
      </c>
      <c r="D52" s="394">
        <f t="shared" si="0"/>
        <v>0.055</v>
      </c>
    </row>
    <row r="53" s="302" customFormat="1" ht="18.95" customHeight="1" spans="1:4">
      <c r="A53" s="406" t="s">
        <v>57</v>
      </c>
      <c r="B53" s="397">
        <v>21469</v>
      </c>
      <c r="C53" s="397">
        <v>21420</v>
      </c>
      <c r="D53" s="394">
        <f t="shared" si="0"/>
        <v>0.998</v>
      </c>
    </row>
    <row r="54" s="302" customFormat="1" ht="18.95" customHeight="1" spans="1:4">
      <c r="A54" s="406" t="s">
        <v>58</v>
      </c>
      <c r="B54" s="397">
        <v>19577</v>
      </c>
      <c r="C54" s="397">
        <v>17883</v>
      </c>
      <c r="D54" s="394">
        <f t="shared" si="0"/>
        <v>0.913</v>
      </c>
    </row>
    <row r="55" s="302" customFormat="1" ht="18.95" customHeight="1" spans="1:4">
      <c r="A55" s="406" t="s">
        <v>59</v>
      </c>
      <c r="B55" s="397">
        <v>2097</v>
      </c>
      <c r="C55" s="397">
        <v>30</v>
      </c>
      <c r="D55" s="394">
        <f t="shared" si="0"/>
        <v>0.014</v>
      </c>
    </row>
    <row r="56" s="302" customFormat="1" ht="18.95" customHeight="1" spans="1:4">
      <c r="A56" s="406" t="s">
        <v>60</v>
      </c>
      <c r="B56" s="397">
        <v>14371</v>
      </c>
      <c r="C56" s="397">
        <v>8776</v>
      </c>
      <c r="D56" s="394">
        <f t="shared" si="0"/>
        <v>0.611</v>
      </c>
    </row>
    <row r="57" s="302" customFormat="1" ht="18.95" customHeight="1" spans="1:4">
      <c r="A57" s="406" t="s">
        <v>61</v>
      </c>
      <c r="B57" s="397">
        <v>6363</v>
      </c>
      <c r="C57" s="397"/>
      <c r="D57" s="394" t="str">
        <f t="shared" si="0"/>
        <v/>
      </c>
    </row>
    <row r="58" s="302" customFormat="1" ht="18.95" customHeight="1" spans="1:4">
      <c r="A58" s="406" t="s">
        <v>62</v>
      </c>
      <c r="B58" s="397">
        <v>24985</v>
      </c>
      <c r="C58" s="397"/>
      <c r="D58" s="394" t="str">
        <f t="shared" si="0"/>
        <v/>
      </c>
    </row>
    <row r="59" s="302" customFormat="1" ht="18.95" customHeight="1" spans="1:4">
      <c r="A59" s="406" t="s">
        <v>63</v>
      </c>
      <c r="B59" s="397">
        <v>100</v>
      </c>
      <c r="C59" s="397"/>
      <c r="D59" s="394"/>
    </row>
    <row r="60" s="302" customFormat="1" ht="18.95" customHeight="1" spans="1:4">
      <c r="A60" s="406" t="s">
        <v>64</v>
      </c>
      <c r="B60" s="397">
        <v>305</v>
      </c>
      <c r="C60" s="397"/>
      <c r="D60" s="394" t="str">
        <f t="shared" ref="D60:D88" si="1">IF(AND(B60&lt;&gt;0,C60&lt;&gt;0),C60/B60,"")</f>
        <v/>
      </c>
    </row>
    <row r="61" s="302" customFormat="1" ht="18.95" customHeight="1" spans="1:4">
      <c r="A61" s="405" t="s">
        <v>65</v>
      </c>
      <c r="B61" s="398">
        <v>162</v>
      </c>
      <c r="C61" s="398">
        <v>162</v>
      </c>
      <c r="D61" s="394">
        <f t="shared" si="1"/>
        <v>1</v>
      </c>
    </row>
    <row r="62" s="302" customFormat="1" ht="18.95" customHeight="1" spans="1:4">
      <c r="A62" s="407" t="s">
        <v>66</v>
      </c>
      <c r="B62" s="393">
        <f>SUM(B63:B81)</f>
        <v>82586</v>
      </c>
      <c r="C62" s="393">
        <f>SUM(C63:C81)</f>
        <v>98807</v>
      </c>
      <c r="D62" s="394">
        <f t="shared" si="1"/>
        <v>1.196</v>
      </c>
    </row>
    <row r="63" s="302" customFormat="1" ht="18.95" customHeight="1" spans="1:4">
      <c r="A63" s="405" t="s">
        <v>67</v>
      </c>
      <c r="B63" s="408">
        <v>978</v>
      </c>
      <c r="C63" s="402">
        <v>343</v>
      </c>
      <c r="D63" s="394">
        <f t="shared" si="1"/>
        <v>0.351</v>
      </c>
    </row>
    <row r="64" s="302" customFormat="1" ht="18.95" customHeight="1" spans="1:4">
      <c r="A64" s="405" t="s">
        <v>68</v>
      </c>
      <c r="B64" s="408">
        <v>26</v>
      </c>
      <c r="C64" s="402">
        <v>0</v>
      </c>
      <c r="D64" s="394" t="str">
        <f t="shared" si="1"/>
        <v/>
      </c>
    </row>
    <row r="65" s="302" customFormat="1" ht="18.95" customHeight="1" spans="1:4">
      <c r="A65" s="405" t="s">
        <v>69</v>
      </c>
      <c r="B65" s="408">
        <v>135</v>
      </c>
      <c r="C65" s="402">
        <v>321</v>
      </c>
      <c r="D65" s="394">
        <f t="shared" si="1"/>
        <v>2.378</v>
      </c>
    </row>
    <row r="66" s="302" customFormat="1" ht="18.95" customHeight="1" spans="1:4">
      <c r="A66" s="405" t="s">
        <v>70</v>
      </c>
      <c r="B66" s="408">
        <v>2146</v>
      </c>
      <c r="C66" s="402">
        <v>9957</v>
      </c>
      <c r="D66" s="394">
        <f t="shared" si="1"/>
        <v>4.64</v>
      </c>
    </row>
    <row r="67" s="302" customFormat="1" ht="18.95" customHeight="1" spans="1:4">
      <c r="A67" s="405" t="s">
        <v>71</v>
      </c>
      <c r="B67" s="408">
        <v>396</v>
      </c>
      <c r="C67" s="402">
        <v>0</v>
      </c>
      <c r="D67" s="394" t="str">
        <f t="shared" si="1"/>
        <v/>
      </c>
    </row>
    <row r="68" s="302" customFormat="1" ht="18.95" customHeight="1" spans="1:4">
      <c r="A68" s="405" t="s">
        <v>72</v>
      </c>
      <c r="B68" s="408">
        <v>706</v>
      </c>
      <c r="C68" s="402">
        <v>1757</v>
      </c>
      <c r="D68" s="394">
        <f t="shared" si="1"/>
        <v>2.489</v>
      </c>
    </row>
    <row r="69" s="302" customFormat="1" ht="18.95" customHeight="1" spans="1:4">
      <c r="A69" s="405" t="s">
        <v>73</v>
      </c>
      <c r="B69" s="408">
        <v>1276</v>
      </c>
      <c r="C69" s="402">
        <v>8959</v>
      </c>
      <c r="D69" s="394">
        <f t="shared" si="1"/>
        <v>7.021</v>
      </c>
    </row>
    <row r="70" s="302" customFormat="1" ht="18.95" customHeight="1" spans="1:4">
      <c r="A70" s="405" t="s">
        <v>74</v>
      </c>
      <c r="B70" s="408">
        <v>1485</v>
      </c>
      <c r="C70" s="402">
        <v>212</v>
      </c>
      <c r="D70" s="394">
        <f t="shared" si="1"/>
        <v>0.143</v>
      </c>
    </row>
    <row r="71" s="302" customFormat="1" ht="18.95" customHeight="1" spans="1:4">
      <c r="A71" s="405" t="s">
        <v>75</v>
      </c>
      <c r="B71" s="408">
        <v>381</v>
      </c>
      <c r="C71" s="402">
        <v>2545</v>
      </c>
      <c r="D71" s="394">
        <f t="shared" si="1"/>
        <v>6.68</v>
      </c>
    </row>
    <row r="72" s="302" customFormat="1" ht="18.95" customHeight="1" spans="1:4">
      <c r="A72" s="405" t="s">
        <v>76</v>
      </c>
      <c r="B72" s="408">
        <v>620</v>
      </c>
      <c r="C72" s="402">
        <v>78</v>
      </c>
      <c r="D72" s="394">
        <f t="shared" si="1"/>
        <v>0.126</v>
      </c>
    </row>
    <row r="73" s="302" customFormat="1" ht="18.95" customHeight="1" spans="1:4">
      <c r="A73" s="405" t="s">
        <v>77</v>
      </c>
      <c r="B73" s="408">
        <v>63727</v>
      </c>
      <c r="C73" s="402">
        <v>30259</v>
      </c>
      <c r="D73" s="394">
        <f t="shared" si="1"/>
        <v>0.475</v>
      </c>
    </row>
    <row r="74" s="302" customFormat="1" ht="18.95" customHeight="1" spans="1:4">
      <c r="A74" s="405" t="s">
        <v>78</v>
      </c>
      <c r="B74" s="408">
        <v>2518</v>
      </c>
      <c r="C74" s="402">
        <v>11629</v>
      </c>
      <c r="D74" s="394">
        <f t="shared" si="1"/>
        <v>4.618</v>
      </c>
    </row>
    <row r="75" s="302" customFormat="1" ht="18.95" customHeight="1" spans="1:4">
      <c r="A75" s="405" t="s">
        <v>79</v>
      </c>
      <c r="B75" s="408">
        <v>258</v>
      </c>
      <c r="C75" s="402">
        <v>670</v>
      </c>
      <c r="D75" s="394">
        <f t="shared" si="1"/>
        <v>2.597</v>
      </c>
    </row>
    <row r="76" s="302" customFormat="1" ht="18.95" customHeight="1" spans="1:4">
      <c r="A76" s="405" t="s">
        <v>80</v>
      </c>
      <c r="B76" s="408">
        <v>539</v>
      </c>
      <c r="C76" s="402">
        <v>340</v>
      </c>
      <c r="D76" s="394">
        <f t="shared" si="1"/>
        <v>0.631</v>
      </c>
    </row>
    <row r="77" s="302" customFormat="1" ht="18.95" customHeight="1" spans="1:4">
      <c r="A77" s="405" t="s">
        <v>760</v>
      </c>
      <c r="B77" s="408">
        <v>415</v>
      </c>
      <c r="C77" s="402">
        <v>25964</v>
      </c>
      <c r="D77" s="394">
        <f t="shared" si="1"/>
        <v>62.564</v>
      </c>
    </row>
    <row r="78" s="302" customFormat="1" ht="18.95" customHeight="1" spans="1:4">
      <c r="A78" s="405" t="s">
        <v>82</v>
      </c>
      <c r="B78" s="408">
        <v>2289</v>
      </c>
      <c r="C78" s="402">
        <v>2736</v>
      </c>
      <c r="D78" s="394">
        <f t="shared" si="1"/>
        <v>1.195</v>
      </c>
    </row>
    <row r="79" s="302" customFormat="1" ht="18.95" customHeight="1" spans="1:4">
      <c r="A79" s="405" t="s">
        <v>83</v>
      </c>
      <c r="B79" s="408"/>
      <c r="C79" s="402">
        <v>100</v>
      </c>
      <c r="D79" s="394" t="str">
        <f t="shared" si="1"/>
        <v/>
      </c>
    </row>
    <row r="80" s="302" customFormat="1" ht="18.95" customHeight="1" spans="1:4">
      <c r="A80" s="405" t="s">
        <v>761</v>
      </c>
      <c r="B80" s="408">
        <v>2426</v>
      </c>
      <c r="C80" s="402">
        <v>2937</v>
      </c>
      <c r="D80" s="394">
        <f t="shared" si="1"/>
        <v>1.211</v>
      </c>
    </row>
    <row r="81" s="302" customFormat="1" ht="18.95" customHeight="1" spans="1:4">
      <c r="A81" s="405" t="s">
        <v>762</v>
      </c>
      <c r="B81" s="408">
        <v>2265</v>
      </c>
      <c r="C81" s="402"/>
      <c r="D81" s="394" t="str">
        <f t="shared" si="1"/>
        <v/>
      </c>
    </row>
    <row r="82" s="302" customFormat="1" ht="18.95" customHeight="1" spans="1:4">
      <c r="A82" s="399" t="s">
        <v>86</v>
      </c>
      <c r="B82" s="393">
        <f>SUM(B83:B84)</f>
        <v>3070</v>
      </c>
      <c r="C82" s="393">
        <f>SUM(C83:C84)</f>
        <v>4004</v>
      </c>
      <c r="D82" s="394">
        <f t="shared" si="1"/>
        <v>1.304</v>
      </c>
    </row>
    <row r="83" s="302" customFormat="1" ht="18.95" customHeight="1" spans="1:4">
      <c r="A83" s="401" t="s">
        <v>87</v>
      </c>
      <c r="B83" s="409">
        <v>3070</v>
      </c>
      <c r="C83" s="409">
        <v>4004</v>
      </c>
      <c r="D83" s="394">
        <f t="shared" si="1"/>
        <v>1.304</v>
      </c>
    </row>
    <row r="84" s="302" customFormat="1" ht="18.95" customHeight="1" spans="1:4">
      <c r="A84" s="401" t="s">
        <v>88</v>
      </c>
      <c r="B84" s="409"/>
      <c r="C84" s="409"/>
      <c r="D84" s="394" t="str">
        <f t="shared" si="1"/>
        <v/>
      </c>
    </row>
    <row r="85" s="302" customFormat="1" ht="18.95" customHeight="1" spans="1:4">
      <c r="A85" s="399" t="s">
        <v>89</v>
      </c>
      <c r="B85" s="410">
        <v>370</v>
      </c>
      <c r="C85" s="410"/>
      <c r="D85" s="394" t="str">
        <f t="shared" si="1"/>
        <v/>
      </c>
    </row>
    <row r="86" s="302" customFormat="1" ht="18.95" customHeight="1" spans="1:4">
      <c r="A86" s="399" t="s">
        <v>92</v>
      </c>
      <c r="B86" s="410">
        <f>SUM(B87)</f>
        <v>5140</v>
      </c>
      <c r="C86" s="411">
        <f>SUM(C87)</f>
        <v>0</v>
      </c>
      <c r="D86" s="394" t="str">
        <f t="shared" si="1"/>
        <v/>
      </c>
    </row>
    <row r="87" s="302" customFormat="1" ht="18.95" customHeight="1" spans="1:4">
      <c r="A87" s="401" t="s">
        <v>763</v>
      </c>
      <c r="B87" s="412">
        <v>5140</v>
      </c>
      <c r="C87" s="412"/>
      <c r="D87" s="394" t="str">
        <f t="shared" si="1"/>
        <v/>
      </c>
    </row>
    <row r="88" s="302" customFormat="1" ht="18.95" customHeight="1" spans="1:4">
      <c r="A88" s="413" t="s">
        <v>94</v>
      </c>
      <c r="B88" s="393">
        <f>SUM(B28,B29,B82,B85,B86)</f>
        <v>349081</v>
      </c>
      <c r="C88" s="393">
        <f>SUM(C28,C29,C82,C85,C86)</f>
        <v>310483</v>
      </c>
      <c r="D88" s="394">
        <f t="shared" si="1"/>
        <v>0.889</v>
      </c>
    </row>
    <row r="89" s="302" customFormat="1" ht="18.95" customHeight="1"/>
    <row r="90" s="302" customFormat="1" ht="18.95" customHeight="1"/>
    <row r="91" s="302" customFormat="1" ht="18.95" customHeight="1"/>
    <row r="92" s="302" customFormat="1" ht="18.95" customHeight="1"/>
    <row r="93" s="302" customFormat="1" ht="18.95" customHeight="1"/>
    <row r="94" s="302" customFormat="1" ht="18.95" customHeight="1"/>
    <row r="95" s="302" customFormat="1" ht="18.95" customHeight="1"/>
    <row r="96" s="302" customFormat="1" ht="18.95" customHeight="1"/>
    <row r="97" s="302" customFormat="1" ht="18.75" customHeight="1"/>
    <row r="98" s="302" customFormat="1" ht="18.95" customHeight="1"/>
    <row r="99" s="302" customFormat="1" ht="18.95" customHeight="1"/>
    <row r="100" s="302" customFormat="1" ht="18.75" customHeight="1"/>
    <row r="101" s="302" customFormat="1"/>
  </sheetData>
  <mergeCells count="6">
    <mergeCell ref="A1:D1"/>
    <mergeCell ref="C2:D2"/>
    <mergeCell ref="A3:A4"/>
    <mergeCell ref="B3:B4"/>
    <mergeCell ref="C3:C4"/>
    <mergeCell ref="D3:D4"/>
  </mergeCells>
  <dataValidations count="2">
    <dataValidation type="textLength" operator="lessThanOrEqual" allowBlank="1" showInputMessage="1" showErrorMessage="1" errorTitle="提示" error="此处最多只能输入 [20] 个字符。" sqref="B3:D3">
      <formula1>20</formula1>
    </dataValidation>
    <dataValidation type="custom" allowBlank="1" showInputMessage="1" showErrorMessage="1" errorTitle="提示" error="对不起，此处只能输入数字。" sqref="B5 C5 B6 C6 B7 C7 B8 C8 B9 C9 B10 C10 B11 C11 B12 C12 B13 C13 B14 C14 B15 C15 B16 C16 B17 C17 B18 C18 B19 C19 B20 C20 B21 C21 B22 C22 B23 C23 B24 C24 B25 C25 B26 C26 B27 C27 B28 C28 B29 C29 B30 C30 B31 C31 B32 C32 B33 C33 B34 C34 B35 C35 B36 C36 B37 C37 B38 C38 B39 C39 B40 C40 B41 C41 B42 C42 B43 C43 B44 C44 B45 C45 B46 C46 B47 C47 B48 C48 B49 C49 B55 C55 B59 C59 B60 C60 B61 C61 B62 C62 C63 C64 C65 C66 C67 C68 C69 C70 C71 C72 C73 C74 C75 C76 C77 C78 C79 B82 C82 B83 C83 B84 C84 B85 C85 B86 C86 B87 C87 B88 C88 B50:B54 B56:B58 C50:C54 C56:C58 C80:C81">
      <formula1>OR(B5="",ISNUMBER(B5))</formula1>
    </dataValidation>
  </dataValidations>
  <pageMargins left="0.75" right="0.75" top="1" bottom="1" header="0.5" footer="0.5"/>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31"/>
  <sheetViews>
    <sheetView workbookViewId="0">
      <selection activeCell="H14" sqref="H14"/>
    </sheetView>
  </sheetViews>
  <sheetFormatPr defaultColWidth="9" defaultRowHeight="15" customHeight="1" outlineLevelCol="3"/>
  <cols>
    <col min="1" max="1" width="40.75" style="302" customWidth="1"/>
    <col min="2" max="2" width="17.625" style="354" customWidth="1"/>
    <col min="3" max="3" width="17.625" style="355" customWidth="1"/>
    <col min="4" max="4" width="17.625" style="302" customWidth="1"/>
    <col min="5" max="16384" width="9" style="302"/>
  </cols>
  <sheetData>
    <row r="1" s="352" customFormat="1" ht="39" customHeight="1" spans="1:4">
      <c r="A1" s="277" t="s">
        <v>1479</v>
      </c>
      <c r="B1" s="277"/>
      <c r="C1" s="414"/>
      <c r="D1" s="277"/>
    </row>
    <row r="2" s="280" customFormat="1" ht="20" customHeight="1" spans="1:4">
      <c r="A2" s="356" t="str">
        <f>""</f>
        <v/>
      </c>
      <c r="C2" s="357"/>
      <c r="D2" s="358" t="s">
        <v>2</v>
      </c>
    </row>
    <row r="3" s="302" customFormat="1" customHeight="1" spans="1:4">
      <c r="A3" s="359" t="s">
        <v>3</v>
      </c>
      <c r="B3" s="360" t="s">
        <v>6</v>
      </c>
      <c r="C3" s="361" t="s">
        <v>758</v>
      </c>
      <c r="D3" s="283" t="s">
        <v>759</v>
      </c>
    </row>
    <row r="4" s="302" customFormat="1" customHeight="1" spans="1:4">
      <c r="A4" s="362"/>
      <c r="B4" s="363"/>
      <c r="C4" s="364"/>
      <c r="D4" s="283"/>
    </row>
    <row r="5" s="353" customFormat="1" ht="17.65" customHeight="1" spans="1:4">
      <c r="A5" s="204" t="s">
        <v>768</v>
      </c>
      <c r="B5" s="365">
        <f>SUM(B6+B12+B18+B24+B31+B36+B42+B45+B48+B52+B57+B63+B68+B72+B76+B80+B85+B91+B88+B96+B104)</f>
        <v>24040</v>
      </c>
      <c r="C5" s="365">
        <f>SUM(C6+C12+C18+C24+C31+C36+C42+C45+C48+C52+C57+C63+C68+C72+C76+C80+C85+C91+C88+C96+C104)</f>
        <v>20577</v>
      </c>
      <c r="D5" s="366">
        <f t="shared" ref="D5:D8" si="0">SUM(C5)/B5</f>
        <v>0.856</v>
      </c>
    </row>
    <row r="6" s="353" customFormat="1" ht="17.65" customHeight="1" spans="1:4">
      <c r="A6" s="204" t="s">
        <v>98</v>
      </c>
      <c r="B6" s="365">
        <f>SUM(B7:B11)</f>
        <v>1006</v>
      </c>
      <c r="C6" s="365">
        <v>853</v>
      </c>
      <c r="D6" s="366">
        <f t="shared" si="0"/>
        <v>0.848</v>
      </c>
    </row>
    <row r="7" s="302" customFormat="1" ht="17.65" customHeight="1" spans="1:4">
      <c r="A7" s="200" t="s">
        <v>99</v>
      </c>
      <c r="B7" s="365">
        <v>746</v>
      </c>
      <c r="C7" s="367">
        <v>687</v>
      </c>
      <c r="D7" s="366">
        <f t="shared" si="0"/>
        <v>0.921</v>
      </c>
    </row>
    <row r="8" s="302" customFormat="1" ht="17.65" customHeight="1" spans="1:4">
      <c r="A8" s="200" t="s">
        <v>100</v>
      </c>
      <c r="B8" s="365">
        <v>89</v>
      </c>
      <c r="C8" s="367">
        <v>2</v>
      </c>
      <c r="D8" s="366">
        <f t="shared" si="0"/>
        <v>0.022</v>
      </c>
    </row>
    <row r="9" s="302" customFormat="1" ht="17.65" customHeight="1" spans="1:4">
      <c r="A9" s="200" t="s">
        <v>102</v>
      </c>
      <c r="B9" s="365">
        <v>0</v>
      </c>
      <c r="C9" s="367">
        <v>3</v>
      </c>
      <c r="D9" s="366" t="str">
        <f t="shared" ref="D9:D27" si="1">IF(AND(B9&lt;&gt;0,C9&lt;&gt;0),C9/B9,"")</f>
        <v/>
      </c>
    </row>
    <row r="10" s="302" customFormat="1" ht="17.65" customHeight="1" spans="1:4">
      <c r="A10" s="200" t="s">
        <v>101</v>
      </c>
      <c r="B10" s="365">
        <v>70</v>
      </c>
      <c r="C10" s="368">
        <v>63</v>
      </c>
      <c r="D10" s="366">
        <f t="shared" si="1"/>
        <v>0.9</v>
      </c>
    </row>
    <row r="11" s="302" customFormat="1" ht="17.65" customHeight="1" spans="1:4">
      <c r="A11" s="200" t="s">
        <v>103</v>
      </c>
      <c r="B11" s="365">
        <v>101</v>
      </c>
      <c r="C11" s="367">
        <v>99</v>
      </c>
      <c r="D11" s="366">
        <f t="shared" si="1"/>
        <v>0.98</v>
      </c>
    </row>
    <row r="12" s="302" customFormat="1" ht="17.65" customHeight="1" spans="1:4">
      <c r="A12" s="204" t="s">
        <v>104</v>
      </c>
      <c r="B12" s="365">
        <f>SUM(B13:B17)</f>
        <v>648</v>
      </c>
      <c r="C12" s="365">
        <f>SUM(C13:C17)</f>
        <v>578</v>
      </c>
      <c r="D12" s="366">
        <f t="shared" si="1"/>
        <v>0.892</v>
      </c>
    </row>
    <row r="13" s="353" customFormat="1" ht="17.65" customHeight="1" spans="1:4">
      <c r="A13" s="200" t="s">
        <v>99</v>
      </c>
      <c r="B13" s="365">
        <v>523</v>
      </c>
      <c r="C13" s="367">
        <v>483</v>
      </c>
      <c r="D13" s="366">
        <f t="shared" si="1"/>
        <v>0.924</v>
      </c>
    </row>
    <row r="14" s="302" customFormat="1" ht="17.65" customHeight="1" spans="1:4">
      <c r="A14" s="200" t="s">
        <v>100</v>
      </c>
      <c r="B14" s="365">
        <v>15</v>
      </c>
      <c r="C14" s="368">
        <v>10</v>
      </c>
      <c r="D14" s="366">
        <f t="shared" si="1"/>
        <v>0.667</v>
      </c>
    </row>
    <row r="15" s="302" customFormat="1" ht="17.65" customHeight="1" spans="1:4">
      <c r="A15" s="200" t="s">
        <v>105</v>
      </c>
      <c r="B15" s="365">
        <v>49</v>
      </c>
      <c r="C15" s="367">
        <v>49</v>
      </c>
      <c r="D15" s="366">
        <f t="shared" si="1"/>
        <v>1</v>
      </c>
    </row>
    <row r="16" s="302" customFormat="1" ht="17.65" customHeight="1" spans="1:4">
      <c r="A16" s="200" t="s">
        <v>106</v>
      </c>
      <c r="B16" s="365">
        <v>36</v>
      </c>
      <c r="C16" s="367">
        <v>36</v>
      </c>
      <c r="D16" s="366">
        <f t="shared" si="1"/>
        <v>1</v>
      </c>
    </row>
    <row r="17" s="302" customFormat="1" ht="17.65" customHeight="1" spans="1:4">
      <c r="A17" s="200" t="s">
        <v>107</v>
      </c>
      <c r="B17" s="365">
        <v>25</v>
      </c>
      <c r="C17" s="367"/>
      <c r="D17" s="366" t="str">
        <f t="shared" si="1"/>
        <v/>
      </c>
    </row>
    <row r="18" s="302" customFormat="1" ht="17.65" customHeight="1" spans="1:4">
      <c r="A18" s="204" t="s">
        <v>108</v>
      </c>
      <c r="B18" s="365">
        <f>SUM(B19:B23)</f>
        <v>8737</v>
      </c>
      <c r="C18" s="365">
        <f>SUM(C19:C23)</f>
        <v>7570</v>
      </c>
      <c r="D18" s="366">
        <f t="shared" si="1"/>
        <v>0.866</v>
      </c>
    </row>
    <row r="19" s="353" customFormat="1" ht="17.65" customHeight="1" spans="1:4">
      <c r="A19" s="200" t="s">
        <v>99</v>
      </c>
      <c r="B19" s="369">
        <v>7164</v>
      </c>
      <c r="C19" s="367">
        <v>6628</v>
      </c>
      <c r="D19" s="366">
        <f t="shared" si="1"/>
        <v>0.925</v>
      </c>
    </row>
    <row r="20" s="302" customFormat="1" ht="17.65" customHeight="1" spans="1:4">
      <c r="A20" s="200" t="s">
        <v>100</v>
      </c>
      <c r="B20" s="369">
        <v>756</v>
      </c>
      <c r="C20" s="367">
        <v>423</v>
      </c>
      <c r="D20" s="366">
        <f t="shared" si="1"/>
        <v>0.56</v>
      </c>
    </row>
    <row r="21" s="302" customFormat="1" ht="17.65" customHeight="1" spans="1:4">
      <c r="A21" s="200" t="s">
        <v>110</v>
      </c>
      <c r="B21" s="369">
        <v>700</v>
      </c>
      <c r="C21" s="367"/>
      <c r="D21" s="366" t="str">
        <f t="shared" si="1"/>
        <v/>
      </c>
    </row>
    <row r="22" s="302" customFormat="1" ht="17.65" customHeight="1" spans="1:4">
      <c r="A22" s="200" t="s">
        <v>109</v>
      </c>
      <c r="B22" s="369">
        <v>30</v>
      </c>
      <c r="C22" s="367">
        <v>393</v>
      </c>
      <c r="D22" s="366">
        <f t="shared" si="1"/>
        <v>13.1</v>
      </c>
    </row>
    <row r="23" s="302" customFormat="1" ht="17.65" customHeight="1" spans="1:4">
      <c r="A23" s="200" t="s">
        <v>769</v>
      </c>
      <c r="B23" s="369">
        <v>87</v>
      </c>
      <c r="C23" s="368">
        <v>126</v>
      </c>
      <c r="D23" s="366">
        <f t="shared" si="1"/>
        <v>1.448</v>
      </c>
    </row>
    <row r="24" s="353" customFormat="1" ht="17.65" customHeight="1" spans="1:4">
      <c r="A24" s="204" t="s">
        <v>112</v>
      </c>
      <c r="B24" s="365">
        <f>SUM(B25:B30)</f>
        <v>1295</v>
      </c>
      <c r="C24" s="365">
        <f>SUM(C25:C30)</f>
        <v>1240</v>
      </c>
      <c r="D24" s="366">
        <f t="shared" si="1"/>
        <v>0.958</v>
      </c>
    </row>
    <row r="25" s="302" customFormat="1" ht="17.65" customHeight="1" spans="1:4">
      <c r="A25" s="200" t="s">
        <v>99</v>
      </c>
      <c r="B25" s="365">
        <v>1011</v>
      </c>
      <c r="C25" s="368">
        <v>888</v>
      </c>
      <c r="D25" s="366">
        <f t="shared" si="1"/>
        <v>0.878</v>
      </c>
    </row>
    <row r="26" s="302" customFormat="1" ht="17.65" customHeight="1" spans="1:4">
      <c r="A26" s="200" t="s">
        <v>100</v>
      </c>
      <c r="B26" s="365">
        <v>87</v>
      </c>
      <c r="C26" s="367">
        <v>25</v>
      </c>
      <c r="D26" s="366">
        <f t="shared" si="1"/>
        <v>0.287</v>
      </c>
    </row>
    <row r="27" s="302" customFormat="1" ht="17.65" customHeight="1" spans="1:4">
      <c r="A27" s="200" t="s">
        <v>770</v>
      </c>
      <c r="B27" s="365"/>
      <c r="C27" s="367">
        <v>2</v>
      </c>
      <c r="D27" s="366" t="str">
        <f t="shared" si="1"/>
        <v/>
      </c>
    </row>
    <row r="28" s="302" customFormat="1" ht="17.65" customHeight="1" spans="1:4">
      <c r="A28" s="200" t="s">
        <v>771</v>
      </c>
      <c r="B28" s="365"/>
      <c r="C28" s="367">
        <v>100</v>
      </c>
      <c r="D28" s="366"/>
    </row>
    <row r="29" s="302" customFormat="1" ht="17.65" customHeight="1" spans="1:4">
      <c r="A29" s="200" t="s">
        <v>113</v>
      </c>
      <c r="B29" s="365">
        <v>13</v>
      </c>
      <c r="C29" s="367"/>
      <c r="D29" s="366" t="str">
        <f t="shared" ref="D29:D92" si="2">IF(AND(B29&lt;&gt;0,C29&lt;&gt;0),C29/B29,"")</f>
        <v/>
      </c>
    </row>
    <row r="30" s="302" customFormat="1" ht="17.65" customHeight="1" spans="1:4">
      <c r="A30" s="200" t="s">
        <v>109</v>
      </c>
      <c r="B30" s="365">
        <v>184</v>
      </c>
      <c r="C30" s="367">
        <v>225</v>
      </c>
      <c r="D30" s="366">
        <f t="shared" si="2"/>
        <v>1.223</v>
      </c>
    </row>
    <row r="31" s="353" customFormat="1" ht="17.65" customHeight="1" spans="1:4">
      <c r="A31" s="204" t="s">
        <v>114</v>
      </c>
      <c r="B31" s="365">
        <f>SUM(B32:B35)</f>
        <v>363</v>
      </c>
      <c r="C31" s="365">
        <f>SUM(C32:C35)</f>
        <v>668</v>
      </c>
      <c r="D31" s="366">
        <f t="shared" si="2"/>
        <v>1.84</v>
      </c>
    </row>
    <row r="32" s="302" customFormat="1" ht="17.65" customHeight="1" spans="1:4">
      <c r="A32" s="200" t="s">
        <v>99</v>
      </c>
      <c r="B32" s="365">
        <v>242</v>
      </c>
      <c r="C32" s="367">
        <v>221</v>
      </c>
      <c r="D32" s="366">
        <f t="shared" si="2"/>
        <v>0.913</v>
      </c>
    </row>
    <row r="33" s="302" customFormat="1" ht="17.65" customHeight="1" spans="1:4">
      <c r="A33" s="200" t="s">
        <v>100</v>
      </c>
      <c r="B33" s="365">
        <v>79</v>
      </c>
      <c r="C33" s="367">
        <v>72</v>
      </c>
      <c r="D33" s="366">
        <f t="shared" si="2"/>
        <v>0.911</v>
      </c>
    </row>
    <row r="34" s="302" customFormat="1" ht="17.65" customHeight="1" spans="1:4">
      <c r="A34" s="200" t="s">
        <v>115</v>
      </c>
      <c r="B34" s="365">
        <v>26</v>
      </c>
      <c r="C34" s="367">
        <v>31</v>
      </c>
      <c r="D34" s="366">
        <f t="shared" si="2"/>
        <v>1.192</v>
      </c>
    </row>
    <row r="35" s="302" customFormat="1" ht="17.65" customHeight="1" spans="1:4">
      <c r="A35" s="200" t="s">
        <v>116</v>
      </c>
      <c r="B35" s="365">
        <v>16</v>
      </c>
      <c r="C35" s="367">
        <v>344</v>
      </c>
      <c r="D35" s="366">
        <f t="shared" si="2"/>
        <v>21.5</v>
      </c>
    </row>
    <row r="36" s="353" customFormat="1" ht="17.65" customHeight="1" spans="1:4">
      <c r="A36" s="204" t="s">
        <v>117</v>
      </c>
      <c r="B36" s="365">
        <f>SUM(B37:B41)</f>
        <v>1761</v>
      </c>
      <c r="C36" s="365">
        <f>SUM(C37:C41)</f>
        <v>1569</v>
      </c>
      <c r="D36" s="366">
        <f t="shared" si="2"/>
        <v>0.891</v>
      </c>
    </row>
    <row r="37" s="302" customFormat="1" ht="17.65" customHeight="1" spans="1:4">
      <c r="A37" s="200" t="s">
        <v>99</v>
      </c>
      <c r="B37" s="365">
        <v>1561</v>
      </c>
      <c r="C37" s="368">
        <v>1412</v>
      </c>
      <c r="D37" s="366">
        <f t="shared" si="2"/>
        <v>0.905</v>
      </c>
    </row>
    <row r="38" s="302" customFormat="1" ht="17.65" customHeight="1" spans="1:4">
      <c r="A38" s="200" t="s">
        <v>100</v>
      </c>
      <c r="B38" s="365">
        <v>163</v>
      </c>
      <c r="C38" s="367">
        <v>147</v>
      </c>
      <c r="D38" s="366">
        <f t="shared" si="2"/>
        <v>0.902</v>
      </c>
    </row>
    <row r="39" s="302" customFormat="1" ht="17.65" customHeight="1" spans="1:4">
      <c r="A39" s="200" t="s">
        <v>118</v>
      </c>
      <c r="B39" s="365">
        <v>2</v>
      </c>
      <c r="C39" s="367"/>
      <c r="D39" s="366" t="str">
        <f t="shared" si="2"/>
        <v/>
      </c>
    </row>
    <row r="40" s="302" customFormat="1" ht="17.65" customHeight="1" spans="1:4">
      <c r="A40" s="200" t="s">
        <v>772</v>
      </c>
      <c r="B40" s="365">
        <v>10</v>
      </c>
      <c r="C40" s="367">
        <v>10</v>
      </c>
      <c r="D40" s="366">
        <f t="shared" si="2"/>
        <v>1</v>
      </c>
    </row>
    <row r="41" s="302" customFormat="1" ht="17.65" customHeight="1" spans="1:4">
      <c r="A41" s="200" t="s">
        <v>120</v>
      </c>
      <c r="B41" s="365">
        <v>25</v>
      </c>
      <c r="C41" s="367"/>
      <c r="D41" s="366" t="str">
        <f t="shared" si="2"/>
        <v/>
      </c>
    </row>
    <row r="42" s="302" customFormat="1" ht="17.65" customHeight="1" spans="1:4">
      <c r="A42" s="204" t="s">
        <v>121</v>
      </c>
      <c r="B42" s="365">
        <f>SUM(B43:B44)</f>
        <v>579</v>
      </c>
      <c r="C42" s="365">
        <f>SUM(C43:C44)</f>
        <v>40</v>
      </c>
      <c r="D42" s="366">
        <f t="shared" si="2"/>
        <v>0.069</v>
      </c>
    </row>
    <row r="43" s="302" customFormat="1" ht="17.65" customHeight="1" spans="1:4">
      <c r="A43" s="200" t="s">
        <v>100</v>
      </c>
      <c r="B43" s="365">
        <v>579</v>
      </c>
      <c r="C43" s="367"/>
      <c r="D43" s="366" t="str">
        <f t="shared" si="2"/>
        <v/>
      </c>
    </row>
    <row r="44" s="302" customFormat="1" ht="17.65" customHeight="1" spans="1:4">
      <c r="A44" s="200" t="s">
        <v>773</v>
      </c>
      <c r="B44" s="365"/>
      <c r="C44" s="367">
        <v>40</v>
      </c>
      <c r="D44" s="366" t="str">
        <f t="shared" si="2"/>
        <v/>
      </c>
    </row>
    <row r="45" s="302" customFormat="1" ht="17.65" customHeight="1" spans="1:4">
      <c r="A45" s="370" t="s">
        <v>774</v>
      </c>
      <c r="B45" s="365">
        <f>SUM(B46:B47)</f>
        <v>24</v>
      </c>
      <c r="C45" s="365">
        <f>SUM(C46:C47)</f>
        <v>68</v>
      </c>
      <c r="D45" s="366">
        <f t="shared" si="2"/>
        <v>2.833</v>
      </c>
    </row>
    <row r="46" s="302" customFormat="1" ht="17.65" customHeight="1" spans="1:4">
      <c r="A46" s="200" t="s">
        <v>149</v>
      </c>
      <c r="B46" s="365">
        <v>24</v>
      </c>
      <c r="C46" s="367"/>
      <c r="D46" s="366" t="str">
        <f t="shared" si="2"/>
        <v/>
      </c>
    </row>
    <row r="47" s="302" customFormat="1" ht="17.65" customHeight="1" spans="1:4">
      <c r="A47" s="200" t="s">
        <v>150</v>
      </c>
      <c r="B47" s="365"/>
      <c r="C47" s="367">
        <v>68</v>
      </c>
      <c r="D47" s="366" t="str">
        <f t="shared" si="2"/>
        <v/>
      </c>
    </row>
    <row r="48" s="302" customFormat="1" ht="17.65" customHeight="1" spans="1:4">
      <c r="A48" s="204" t="s">
        <v>123</v>
      </c>
      <c r="B48" s="365">
        <f>SUM(B49:B51)</f>
        <v>798</v>
      </c>
      <c r="C48" s="365">
        <f>SUM(C49:C51)</f>
        <v>670</v>
      </c>
      <c r="D48" s="366">
        <f t="shared" si="2"/>
        <v>0.84</v>
      </c>
    </row>
    <row r="49" s="353" customFormat="1" ht="17.65" customHeight="1" spans="1:4">
      <c r="A49" s="200" t="s">
        <v>99</v>
      </c>
      <c r="B49" s="365">
        <v>723</v>
      </c>
      <c r="C49" s="368">
        <v>635</v>
      </c>
      <c r="D49" s="366">
        <f t="shared" si="2"/>
        <v>0.878</v>
      </c>
    </row>
    <row r="50" s="353" customFormat="1" ht="17.65" customHeight="1" spans="1:4">
      <c r="A50" s="200" t="s">
        <v>100</v>
      </c>
      <c r="B50" s="365">
        <v>53</v>
      </c>
      <c r="C50" s="368">
        <v>35</v>
      </c>
      <c r="D50" s="366">
        <f t="shared" si="2"/>
        <v>0.66</v>
      </c>
    </row>
    <row r="51" s="302" customFormat="1" ht="17.65" customHeight="1" spans="1:4">
      <c r="A51" s="200" t="s">
        <v>124</v>
      </c>
      <c r="B51" s="365">
        <v>22</v>
      </c>
      <c r="C51" s="367"/>
      <c r="D51" s="366" t="str">
        <f t="shared" si="2"/>
        <v/>
      </c>
    </row>
    <row r="52" s="302" customFormat="1" ht="17.65" customHeight="1" spans="1:4">
      <c r="A52" s="204" t="s">
        <v>125</v>
      </c>
      <c r="B52" s="365">
        <f>SUM(B53:B56)</f>
        <v>1545</v>
      </c>
      <c r="C52" s="365">
        <f>SUM(C53:C56)</f>
        <v>1573</v>
      </c>
      <c r="D52" s="366">
        <f t="shared" si="2"/>
        <v>1.018</v>
      </c>
    </row>
    <row r="53" s="353" customFormat="1" ht="17.65" customHeight="1" spans="1:4">
      <c r="A53" s="200" t="s">
        <v>99</v>
      </c>
      <c r="B53" s="365">
        <v>1437</v>
      </c>
      <c r="C53" s="367">
        <v>1458</v>
      </c>
      <c r="D53" s="366">
        <f t="shared" si="2"/>
        <v>1.015</v>
      </c>
    </row>
    <row r="54" s="302" customFormat="1" ht="17.65" customHeight="1" spans="1:4">
      <c r="A54" s="200" t="s">
        <v>100</v>
      </c>
      <c r="B54" s="365">
        <v>88</v>
      </c>
      <c r="C54" s="367">
        <v>85</v>
      </c>
      <c r="D54" s="366">
        <f t="shared" si="2"/>
        <v>0.966</v>
      </c>
    </row>
    <row r="55" s="302" customFormat="1" ht="17.65" customHeight="1" spans="1:4">
      <c r="A55" s="200" t="s">
        <v>126</v>
      </c>
      <c r="B55" s="365">
        <v>10</v>
      </c>
      <c r="C55" s="367">
        <v>30</v>
      </c>
      <c r="D55" s="366">
        <f t="shared" si="2"/>
        <v>3</v>
      </c>
    </row>
    <row r="56" s="353" customFormat="1" ht="17.65" customHeight="1" spans="1:4">
      <c r="A56" s="200" t="s">
        <v>127</v>
      </c>
      <c r="B56" s="365">
        <v>10</v>
      </c>
      <c r="C56" s="367"/>
      <c r="D56" s="366" t="str">
        <f t="shared" si="2"/>
        <v/>
      </c>
    </row>
    <row r="57" s="302" customFormat="1" ht="17.65" customHeight="1" spans="1:4">
      <c r="A57" s="204" t="s">
        <v>128</v>
      </c>
      <c r="B57" s="365">
        <f>SUM(B58:B62)</f>
        <v>406</v>
      </c>
      <c r="C57" s="365">
        <f>SUM(C58:C62)</f>
        <v>230</v>
      </c>
      <c r="D57" s="366">
        <f t="shared" si="2"/>
        <v>0.567</v>
      </c>
    </row>
    <row r="58" s="302" customFormat="1" ht="17.65" customHeight="1" spans="1:4">
      <c r="A58" s="200" t="s">
        <v>99</v>
      </c>
      <c r="B58" s="365"/>
      <c r="C58" s="368">
        <v>0</v>
      </c>
      <c r="D58" s="366" t="str">
        <f t="shared" si="2"/>
        <v/>
      </c>
    </row>
    <row r="59" s="302" customFormat="1" ht="17.65" customHeight="1" spans="1:4">
      <c r="A59" s="200" t="s">
        <v>100</v>
      </c>
      <c r="B59" s="365"/>
      <c r="C59" s="367"/>
      <c r="D59" s="366" t="str">
        <f t="shared" si="2"/>
        <v/>
      </c>
    </row>
    <row r="60" s="302" customFormat="1" ht="17.65" customHeight="1" spans="1:4">
      <c r="A60" s="200" t="s">
        <v>775</v>
      </c>
      <c r="B60" s="365"/>
      <c r="C60" s="367"/>
      <c r="D60" s="366" t="str">
        <f t="shared" si="2"/>
        <v/>
      </c>
    </row>
    <row r="61" s="302" customFormat="1" ht="17.65" customHeight="1" spans="1:4">
      <c r="A61" s="200" t="s">
        <v>109</v>
      </c>
      <c r="B61" s="365">
        <v>151</v>
      </c>
      <c r="C61" s="367">
        <v>130</v>
      </c>
      <c r="D61" s="366">
        <f t="shared" si="2"/>
        <v>0.861</v>
      </c>
    </row>
    <row r="62" s="353" customFormat="1" ht="17.65" customHeight="1" spans="1:4">
      <c r="A62" s="200" t="s">
        <v>130</v>
      </c>
      <c r="B62" s="365">
        <v>255</v>
      </c>
      <c r="C62" s="368">
        <v>100</v>
      </c>
      <c r="D62" s="366">
        <f t="shared" si="2"/>
        <v>0.392</v>
      </c>
    </row>
    <row r="63" s="302" customFormat="1" ht="17.65" customHeight="1" spans="1:4">
      <c r="A63" s="204" t="s">
        <v>131</v>
      </c>
      <c r="B63" s="365">
        <f>SUM(B64:B67)</f>
        <v>350</v>
      </c>
      <c r="C63" s="365">
        <f>SUM(C64:C67)</f>
        <v>312</v>
      </c>
      <c r="D63" s="366">
        <f t="shared" si="2"/>
        <v>0.891</v>
      </c>
    </row>
    <row r="64" s="302" customFormat="1" ht="17.65" customHeight="1" spans="1:4">
      <c r="A64" s="200" t="s">
        <v>99</v>
      </c>
      <c r="B64" s="365">
        <v>191</v>
      </c>
      <c r="C64" s="367">
        <v>170</v>
      </c>
      <c r="D64" s="366">
        <f t="shared" si="2"/>
        <v>0.89</v>
      </c>
    </row>
    <row r="65" s="302" customFormat="1" ht="17.65" customHeight="1" spans="1:4">
      <c r="A65" s="200" t="s">
        <v>100</v>
      </c>
      <c r="B65" s="365">
        <v>40</v>
      </c>
      <c r="C65" s="368">
        <v>22</v>
      </c>
      <c r="D65" s="366">
        <f t="shared" si="2"/>
        <v>0.55</v>
      </c>
    </row>
    <row r="66" s="353" customFormat="1" ht="17.65" customHeight="1" spans="1:4">
      <c r="A66" s="200" t="s">
        <v>132</v>
      </c>
      <c r="B66" s="365">
        <v>119</v>
      </c>
      <c r="C66" s="367">
        <v>105</v>
      </c>
      <c r="D66" s="366">
        <f t="shared" si="2"/>
        <v>0.882</v>
      </c>
    </row>
    <row r="67" s="353" customFormat="1" ht="17.65" customHeight="1" spans="1:4">
      <c r="A67" s="200" t="s">
        <v>776</v>
      </c>
      <c r="B67" s="365"/>
      <c r="C67" s="367">
        <v>15</v>
      </c>
      <c r="D67" s="366" t="str">
        <f t="shared" si="2"/>
        <v/>
      </c>
    </row>
    <row r="68" s="302" customFormat="1" ht="17.65" customHeight="1" spans="1:4">
      <c r="A68" s="204" t="s">
        <v>133</v>
      </c>
      <c r="B68" s="365">
        <f>SUM(B69:B71)</f>
        <v>96</v>
      </c>
      <c r="C68" s="365">
        <f>SUM(C69:C71)</f>
        <v>69</v>
      </c>
      <c r="D68" s="366">
        <f t="shared" si="2"/>
        <v>0.719</v>
      </c>
    </row>
    <row r="69" s="302" customFormat="1" ht="17.65" customHeight="1" spans="1:4">
      <c r="A69" s="200" t="s">
        <v>99</v>
      </c>
      <c r="B69" s="365">
        <v>89</v>
      </c>
      <c r="C69" s="367">
        <v>64</v>
      </c>
      <c r="D69" s="366">
        <f t="shared" si="2"/>
        <v>0.719</v>
      </c>
    </row>
    <row r="70" s="302" customFormat="1" ht="17.65" customHeight="1" spans="1:4">
      <c r="A70" s="200" t="s">
        <v>100</v>
      </c>
      <c r="B70" s="365">
        <v>2</v>
      </c>
      <c r="C70" s="367"/>
      <c r="D70" s="366" t="str">
        <f t="shared" si="2"/>
        <v/>
      </c>
    </row>
    <row r="71" s="302" customFormat="1" ht="17.65" customHeight="1" spans="1:4">
      <c r="A71" s="200" t="s">
        <v>135</v>
      </c>
      <c r="B71" s="365">
        <v>5</v>
      </c>
      <c r="C71" s="367">
        <v>5</v>
      </c>
      <c r="D71" s="366">
        <f t="shared" si="2"/>
        <v>1</v>
      </c>
    </row>
    <row r="72" s="302" customFormat="1" ht="17.65" customHeight="1" spans="1:4">
      <c r="A72" s="204" t="s">
        <v>136</v>
      </c>
      <c r="B72" s="365">
        <f>SUM(B73:B75)</f>
        <v>111</v>
      </c>
      <c r="C72" s="365">
        <f>SUM(C73:C75)</f>
        <v>89</v>
      </c>
      <c r="D72" s="366">
        <f t="shared" si="2"/>
        <v>0.802</v>
      </c>
    </row>
    <row r="73" s="302" customFormat="1" ht="17.65" customHeight="1" spans="1:4">
      <c r="A73" s="200" t="s">
        <v>99</v>
      </c>
      <c r="B73" s="365">
        <v>97</v>
      </c>
      <c r="C73" s="368">
        <v>89</v>
      </c>
      <c r="D73" s="366">
        <f t="shared" si="2"/>
        <v>0.918</v>
      </c>
    </row>
    <row r="74" s="302" customFormat="1" ht="17.65" customHeight="1" spans="1:4">
      <c r="A74" s="200" t="s">
        <v>100</v>
      </c>
      <c r="B74" s="365">
        <v>10</v>
      </c>
      <c r="C74" s="368"/>
      <c r="D74" s="366" t="str">
        <f t="shared" si="2"/>
        <v/>
      </c>
    </row>
    <row r="75" s="353" customFormat="1" ht="17.65" customHeight="1" spans="1:4">
      <c r="A75" s="200" t="s">
        <v>137</v>
      </c>
      <c r="B75" s="365">
        <v>4</v>
      </c>
      <c r="C75" s="368"/>
      <c r="D75" s="366" t="str">
        <f t="shared" si="2"/>
        <v/>
      </c>
    </row>
    <row r="76" s="302" customFormat="1" ht="17.65" customHeight="1" spans="1:4">
      <c r="A76" s="204" t="s">
        <v>138</v>
      </c>
      <c r="B76" s="365">
        <f>SUM(B77:B79)</f>
        <v>608</v>
      </c>
      <c r="C76" s="365">
        <f>SUM(C77:C79)</f>
        <v>574</v>
      </c>
      <c r="D76" s="366">
        <f t="shared" si="2"/>
        <v>0.944</v>
      </c>
    </row>
    <row r="77" s="302" customFormat="1" ht="17.65" customHeight="1" spans="1:4">
      <c r="A77" s="200" t="s">
        <v>99</v>
      </c>
      <c r="B77" s="365">
        <v>444</v>
      </c>
      <c r="C77" s="367">
        <v>398</v>
      </c>
      <c r="D77" s="366">
        <f t="shared" si="2"/>
        <v>0.896</v>
      </c>
    </row>
    <row r="78" s="353" customFormat="1" ht="17.65" customHeight="1" spans="1:4">
      <c r="A78" s="200" t="s">
        <v>100</v>
      </c>
      <c r="B78" s="365">
        <v>11</v>
      </c>
      <c r="C78" s="367">
        <v>24</v>
      </c>
      <c r="D78" s="366">
        <f t="shared" si="2"/>
        <v>2.182</v>
      </c>
    </row>
    <row r="79" s="302" customFormat="1" ht="17.65" customHeight="1" spans="1:4">
      <c r="A79" s="200" t="s">
        <v>139</v>
      </c>
      <c r="B79" s="365">
        <v>153</v>
      </c>
      <c r="C79" s="367">
        <v>152</v>
      </c>
      <c r="D79" s="366">
        <f t="shared" si="2"/>
        <v>0.993</v>
      </c>
    </row>
    <row r="80" s="302" customFormat="1" ht="17.65" customHeight="1" spans="1:4">
      <c r="A80" s="204" t="s">
        <v>777</v>
      </c>
      <c r="B80" s="365">
        <f>SUM(B81:B84)</f>
        <v>2693</v>
      </c>
      <c r="C80" s="365">
        <f>SUM(C81:C83)</f>
        <v>2203</v>
      </c>
      <c r="D80" s="366">
        <f t="shared" si="2"/>
        <v>0.818</v>
      </c>
    </row>
    <row r="81" s="353" customFormat="1" ht="17.65" customHeight="1" spans="1:4">
      <c r="A81" s="200" t="s">
        <v>99</v>
      </c>
      <c r="B81" s="365">
        <v>2378</v>
      </c>
      <c r="C81" s="367">
        <v>2092</v>
      </c>
      <c r="D81" s="366">
        <f t="shared" si="2"/>
        <v>0.88</v>
      </c>
    </row>
    <row r="82" s="302" customFormat="1" ht="17.65" customHeight="1" spans="1:4">
      <c r="A82" s="200" t="s">
        <v>100</v>
      </c>
      <c r="B82" s="365">
        <v>120</v>
      </c>
      <c r="C82" s="367">
        <v>31</v>
      </c>
      <c r="D82" s="366">
        <f t="shared" si="2"/>
        <v>0.258</v>
      </c>
    </row>
    <row r="83" s="302" customFormat="1" ht="17.65" customHeight="1" spans="1:4">
      <c r="A83" s="200" t="s">
        <v>141</v>
      </c>
      <c r="B83" s="365">
        <v>80</v>
      </c>
      <c r="C83" s="367">
        <v>80</v>
      </c>
      <c r="D83" s="366">
        <f t="shared" si="2"/>
        <v>1</v>
      </c>
    </row>
    <row r="84" s="302" customFormat="1" ht="17.65" customHeight="1" spans="1:4">
      <c r="A84" s="200" t="s">
        <v>778</v>
      </c>
      <c r="B84" s="365">
        <v>115</v>
      </c>
      <c r="C84" s="367"/>
      <c r="D84" s="366" t="str">
        <f t="shared" si="2"/>
        <v/>
      </c>
    </row>
    <row r="85" s="302" customFormat="1" ht="17.65" customHeight="1" spans="1:4">
      <c r="A85" s="204" t="s">
        <v>143</v>
      </c>
      <c r="B85" s="365">
        <f>SUM(B86:B87)</f>
        <v>721</v>
      </c>
      <c r="C85" s="365">
        <f>SUM(C86:C87)</f>
        <v>659</v>
      </c>
      <c r="D85" s="366">
        <f t="shared" si="2"/>
        <v>0.914</v>
      </c>
    </row>
    <row r="86" s="353" customFormat="1" ht="17.65" customHeight="1" spans="1:4">
      <c r="A86" s="200" t="s">
        <v>99</v>
      </c>
      <c r="B86" s="365">
        <v>443</v>
      </c>
      <c r="C86" s="367">
        <v>403</v>
      </c>
      <c r="D86" s="366">
        <f t="shared" si="2"/>
        <v>0.91</v>
      </c>
    </row>
    <row r="87" s="302" customFormat="1" ht="17.65" customHeight="1" spans="1:4">
      <c r="A87" s="200" t="s">
        <v>100</v>
      </c>
      <c r="B87" s="365">
        <v>278</v>
      </c>
      <c r="C87" s="368">
        <v>256</v>
      </c>
      <c r="D87" s="366">
        <f t="shared" si="2"/>
        <v>0.921</v>
      </c>
    </row>
    <row r="88" s="302" customFormat="1" ht="17.65" customHeight="1" spans="1:4">
      <c r="A88" s="204" t="s">
        <v>144</v>
      </c>
      <c r="B88" s="365">
        <f>SUM(B89:B90)</f>
        <v>244</v>
      </c>
      <c r="C88" s="365">
        <f>SUM(C89:C90)</f>
        <v>178</v>
      </c>
      <c r="D88" s="366">
        <f t="shared" si="2"/>
        <v>0.73</v>
      </c>
    </row>
    <row r="89" s="353" customFormat="1" ht="17.65" customHeight="1" spans="1:4">
      <c r="A89" s="200" t="s">
        <v>99</v>
      </c>
      <c r="B89" s="365">
        <v>155</v>
      </c>
      <c r="C89" s="368">
        <v>141</v>
      </c>
      <c r="D89" s="366">
        <f t="shared" si="2"/>
        <v>0.91</v>
      </c>
    </row>
    <row r="90" s="302" customFormat="1" ht="17.65" customHeight="1" spans="1:4">
      <c r="A90" s="200" t="s">
        <v>100</v>
      </c>
      <c r="B90" s="365">
        <v>89</v>
      </c>
      <c r="C90" s="368">
        <v>37</v>
      </c>
      <c r="D90" s="366">
        <f t="shared" si="2"/>
        <v>0.416</v>
      </c>
    </row>
    <row r="91" s="302" customFormat="1" ht="17.65" customHeight="1" spans="1:4">
      <c r="A91" s="204" t="s">
        <v>145</v>
      </c>
      <c r="B91" s="365">
        <f>SUM(B92:B95)</f>
        <v>309</v>
      </c>
      <c r="C91" s="365">
        <f>SUM(C92:C95)</f>
        <v>151</v>
      </c>
      <c r="D91" s="366">
        <f t="shared" si="2"/>
        <v>0.489</v>
      </c>
    </row>
    <row r="92" s="353" customFormat="1" ht="17.65" customHeight="1" spans="1:4">
      <c r="A92" s="200" t="s">
        <v>99</v>
      </c>
      <c r="B92" s="365">
        <v>131</v>
      </c>
      <c r="C92" s="367">
        <v>129</v>
      </c>
      <c r="D92" s="366">
        <f t="shared" si="2"/>
        <v>0.985</v>
      </c>
    </row>
    <row r="93" s="353" customFormat="1" ht="17.65" customHeight="1" spans="1:4">
      <c r="A93" s="200" t="s">
        <v>100</v>
      </c>
      <c r="B93" s="365"/>
      <c r="C93" s="367">
        <v>12</v>
      </c>
      <c r="D93" s="366" t="str">
        <f t="shared" ref="D93:D128" si="3">IF(AND(B93&lt;&gt;0,C93&lt;&gt;0),C93/B93,"")</f>
        <v/>
      </c>
    </row>
    <row r="94" s="302" customFormat="1" ht="17.65" customHeight="1" spans="1:4">
      <c r="A94" s="200" t="s">
        <v>146</v>
      </c>
      <c r="B94" s="365">
        <v>139</v>
      </c>
      <c r="C94" s="367">
        <v>10</v>
      </c>
      <c r="D94" s="366">
        <f t="shared" si="3"/>
        <v>0.072</v>
      </c>
    </row>
    <row r="95" s="302" customFormat="1" ht="17.65" customHeight="1" spans="1:4">
      <c r="A95" s="200" t="s">
        <v>147</v>
      </c>
      <c r="B95" s="365">
        <v>39</v>
      </c>
      <c r="C95" s="368"/>
      <c r="D95" s="366" t="str">
        <f t="shared" si="3"/>
        <v/>
      </c>
    </row>
    <row r="96" s="302" customFormat="1" ht="17.65" customHeight="1" spans="1:4">
      <c r="A96" s="204" t="s">
        <v>779</v>
      </c>
      <c r="B96" s="365">
        <f>SUM(B97:B103)</f>
        <v>1476</v>
      </c>
      <c r="C96" s="365">
        <f>SUM(C97:C103)</f>
        <v>1178</v>
      </c>
      <c r="D96" s="366">
        <f t="shared" si="3"/>
        <v>0.798</v>
      </c>
    </row>
    <row r="97" s="353" customFormat="1" ht="17.65" customHeight="1" spans="1:4">
      <c r="A97" s="200" t="s">
        <v>99</v>
      </c>
      <c r="B97" s="365">
        <v>1304</v>
      </c>
      <c r="C97" s="367">
        <v>1123</v>
      </c>
      <c r="D97" s="366">
        <f t="shared" si="3"/>
        <v>0.861</v>
      </c>
    </row>
    <row r="98" s="302" customFormat="1" ht="17.65" customHeight="1" spans="1:4">
      <c r="A98" s="200" t="s">
        <v>100</v>
      </c>
      <c r="B98" s="365">
        <v>38</v>
      </c>
      <c r="C98" s="367">
        <v>25</v>
      </c>
      <c r="D98" s="366">
        <f t="shared" si="3"/>
        <v>0.658</v>
      </c>
    </row>
    <row r="99" s="302" customFormat="1" ht="17.65" customHeight="1" spans="1:4">
      <c r="A99" s="200" t="s">
        <v>780</v>
      </c>
      <c r="B99" s="365"/>
      <c r="C99" s="367">
        <v>10</v>
      </c>
      <c r="D99" s="366" t="str">
        <f t="shared" si="3"/>
        <v/>
      </c>
    </row>
    <row r="100" s="302" customFormat="1" ht="17.65" customHeight="1" spans="1:4">
      <c r="A100" s="200" t="s">
        <v>781</v>
      </c>
      <c r="B100" s="365"/>
      <c r="C100" s="367"/>
      <c r="D100" s="366" t="str">
        <f t="shared" si="3"/>
        <v/>
      </c>
    </row>
    <row r="101" s="302" customFormat="1" ht="17.65" customHeight="1" spans="1:4">
      <c r="A101" s="200" t="s">
        <v>782</v>
      </c>
      <c r="B101" s="365">
        <v>40</v>
      </c>
      <c r="C101" s="368"/>
      <c r="D101" s="366" t="str">
        <f t="shared" si="3"/>
        <v/>
      </c>
    </row>
    <row r="102" s="353" customFormat="1" ht="17.65" customHeight="1" spans="1:4">
      <c r="A102" s="200" t="s">
        <v>783</v>
      </c>
      <c r="B102" s="365">
        <v>10</v>
      </c>
      <c r="C102" s="367"/>
      <c r="D102" s="366" t="str">
        <f t="shared" si="3"/>
        <v/>
      </c>
    </row>
    <row r="103" s="302" customFormat="1" ht="17.65" customHeight="1" spans="1:4">
      <c r="A103" s="200" t="s">
        <v>784</v>
      </c>
      <c r="B103" s="365">
        <v>84</v>
      </c>
      <c r="C103" s="367">
        <v>20</v>
      </c>
      <c r="D103" s="366">
        <f t="shared" si="3"/>
        <v>0.238</v>
      </c>
    </row>
    <row r="104" s="302" customFormat="1" ht="17.65" customHeight="1" spans="1:4">
      <c r="A104" s="204" t="s">
        <v>154</v>
      </c>
      <c r="B104" s="365">
        <f>SUM(B105:B105)</f>
        <v>270</v>
      </c>
      <c r="C104" s="365">
        <f>SUM(C105:C105)</f>
        <v>105</v>
      </c>
      <c r="D104" s="366">
        <f t="shared" si="3"/>
        <v>0.389</v>
      </c>
    </row>
    <row r="105" s="302" customFormat="1" ht="17.65" customHeight="1" spans="1:4">
      <c r="A105" s="200" t="s">
        <v>155</v>
      </c>
      <c r="B105" s="365">
        <v>270</v>
      </c>
      <c r="C105" s="367">
        <v>105</v>
      </c>
      <c r="D105" s="366">
        <f t="shared" si="3"/>
        <v>0.389</v>
      </c>
    </row>
    <row r="106" s="302" customFormat="1" ht="17.65" customHeight="1" spans="1:4">
      <c r="A106" s="204" t="s">
        <v>785</v>
      </c>
      <c r="B106" s="365">
        <f>SUM(B107)</f>
        <v>64</v>
      </c>
      <c r="C106" s="365">
        <f>SUM(C107)</f>
        <v>32</v>
      </c>
      <c r="D106" s="366">
        <f t="shared" si="3"/>
        <v>0.5</v>
      </c>
    </row>
    <row r="107" s="353" customFormat="1" ht="17.65" customHeight="1" spans="1:4">
      <c r="A107" s="204" t="s">
        <v>157</v>
      </c>
      <c r="B107" s="365">
        <f>SUM(B108:B109)</f>
        <v>64</v>
      </c>
      <c r="C107" s="365">
        <f>SUM(C108:C109)</f>
        <v>32</v>
      </c>
      <c r="D107" s="366">
        <f t="shared" si="3"/>
        <v>0.5</v>
      </c>
    </row>
    <row r="108" s="302" customFormat="1" ht="17.65" customHeight="1" spans="1:4">
      <c r="A108" s="200" t="s">
        <v>158</v>
      </c>
      <c r="B108" s="365">
        <v>29</v>
      </c>
      <c r="C108" s="367">
        <v>22</v>
      </c>
      <c r="D108" s="366">
        <f t="shared" si="3"/>
        <v>0.759</v>
      </c>
    </row>
    <row r="109" s="302" customFormat="1" ht="17.65" customHeight="1" spans="1:4">
      <c r="A109" s="200" t="s">
        <v>160</v>
      </c>
      <c r="B109" s="365">
        <v>35</v>
      </c>
      <c r="C109" s="367">
        <v>10</v>
      </c>
      <c r="D109" s="366">
        <f t="shared" si="3"/>
        <v>0.286</v>
      </c>
    </row>
    <row r="110" s="302" customFormat="1" ht="17.65" customHeight="1" spans="1:4">
      <c r="A110" s="204" t="s">
        <v>786</v>
      </c>
      <c r="B110" s="365">
        <f>SUM(B111+B113+B120+B123+B127+B136)</f>
        <v>7647</v>
      </c>
      <c r="C110" s="365">
        <f>SUM(C111+C113+C120+C123+C127+C136)</f>
        <v>7563</v>
      </c>
      <c r="D110" s="366">
        <f t="shared" si="3"/>
        <v>0.989</v>
      </c>
    </row>
    <row r="111" s="353" customFormat="1" ht="17.65" customHeight="1" spans="1:4">
      <c r="A111" s="204" t="s">
        <v>162</v>
      </c>
      <c r="B111" s="365">
        <f>SUM(B112)</f>
        <v>39</v>
      </c>
      <c r="C111" s="365">
        <f>SUM(C112:C112)</f>
        <v>31</v>
      </c>
      <c r="D111" s="366">
        <f t="shared" si="3"/>
        <v>0.795</v>
      </c>
    </row>
    <row r="112" s="302" customFormat="1" ht="17.65" customHeight="1" spans="1:4">
      <c r="A112" s="200" t="s">
        <v>787</v>
      </c>
      <c r="B112" s="371">
        <v>39</v>
      </c>
      <c r="C112" s="368">
        <v>31</v>
      </c>
      <c r="D112" s="366">
        <f t="shared" si="3"/>
        <v>0.795</v>
      </c>
    </row>
    <row r="113" s="302" customFormat="1" ht="17.65" customHeight="1" spans="1:4">
      <c r="A113" s="204" t="s">
        <v>164</v>
      </c>
      <c r="B113" s="365">
        <f>SUM(B114:B119)</f>
        <v>6337</v>
      </c>
      <c r="C113" s="365">
        <f>SUM(C114:C119)</f>
        <v>6235</v>
      </c>
      <c r="D113" s="366">
        <f t="shared" si="3"/>
        <v>0.984</v>
      </c>
    </row>
    <row r="114" s="302" customFormat="1" ht="17.65" customHeight="1" spans="1:4">
      <c r="A114" s="200" t="s">
        <v>99</v>
      </c>
      <c r="B114" s="365">
        <v>5353</v>
      </c>
      <c r="C114" s="367">
        <v>5131</v>
      </c>
      <c r="D114" s="366">
        <f t="shared" si="3"/>
        <v>0.959</v>
      </c>
    </row>
    <row r="115" s="353" customFormat="1" ht="17.65" customHeight="1" spans="1:4">
      <c r="A115" s="200" t="s">
        <v>100</v>
      </c>
      <c r="B115" s="365">
        <v>419</v>
      </c>
      <c r="C115" s="367">
        <v>429</v>
      </c>
      <c r="D115" s="366">
        <f t="shared" si="3"/>
        <v>1.024</v>
      </c>
    </row>
    <row r="116" s="353" customFormat="1" ht="17.65" customHeight="1" spans="1:4">
      <c r="A116" s="200" t="s">
        <v>119</v>
      </c>
      <c r="B116" s="365">
        <v>186</v>
      </c>
      <c r="C116" s="367">
        <v>386</v>
      </c>
      <c r="D116" s="366">
        <f t="shared" si="3"/>
        <v>2.075</v>
      </c>
    </row>
    <row r="117" s="302" customFormat="1" ht="17.65" customHeight="1" spans="1:4">
      <c r="A117" s="200" t="s">
        <v>165</v>
      </c>
      <c r="B117" s="365">
        <v>284</v>
      </c>
      <c r="C117" s="367">
        <v>284</v>
      </c>
      <c r="D117" s="366">
        <f t="shared" si="3"/>
        <v>1</v>
      </c>
    </row>
    <row r="118" s="302" customFormat="1" ht="17.65" customHeight="1" spans="1:4">
      <c r="A118" s="200" t="s">
        <v>166</v>
      </c>
      <c r="B118" s="365">
        <v>5</v>
      </c>
      <c r="C118" s="368">
        <v>5</v>
      </c>
      <c r="D118" s="366">
        <f t="shared" si="3"/>
        <v>1</v>
      </c>
    </row>
    <row r="119" s="302" customFormat="1" ht="17.65" customHeight="1" spans="1:4">
      <c r="A119" s="200" t="s">
        <v>167</v>
      </c>
      <c r="B119" s="365">
        <v>90</v>
      </c>
      <c r="C119" s="365"/>
      <c r="D119" s="366" t="str">
        <f t="shared" si="3"/>
        <v/>
      </c>
    </row>
    <row r="120" s="353" customFormat="1" ht="17.65" customHeight="1" spans="1:4">
      <c r="A120" s="204" t="s">
        <v>168</v>
      </c>
      <c r="B120" s="365">
        <f>SUM(B121:B122)</f>
        <v>94</v>
      </c>
      <c r="C120" s="365">
        <f>SUM(C121:C121)</f>
        <v>21</v>
      </c>
      <c r="D120" s="366">
        <f t="shared" si="3"/>
        <v>0.223</v>
      </c>
    </row>
    <row r="121" s="302" customFormat="1" ht="17.65" customHeight="1" spans="1:4">
      <c r="A121" s="200" t="s">
        <v>99</v>
      </c>
      <c r="B121" s="365">
        <v>84</v>
      </c>
      <c r="C121" s="367">
        <v>21</v>
      </c>
      <c r="D121" s="366">
        <f t="shared" si="3"/>
        <v>0.25</v>
      </c>
    </row>
    <row r="122" s="302" customFormat="1" ht="17.65" customHeight="1" spans="1:4">
      <c r="A122" s="200" t="s">
        <v>100</v>
      </c>
      <c r="B122" s="365">
        <v>10</v>
      </c>
      <c r="C122" s="367"/>
      <c r="D122" s="366" t="str">
        <f t="shared" si="3"/>
        <v/>
      </c>
    </row>
    <row r="123" s="302" customFormat="1" ht="17.65" customHeight="1" spans="1:4">
      <c r="A123" s="204" t="s">
        <v>169</v>
      </c>
      <c r="B123" s="365">
        <f>SUM(B124:B126)</f>
        <v>141</v>
      </c>
      <c r="C123" s="365">
        <f>SUM(C124:C126)</f>
        <v>51</v>
      </c>
      <c r="D123" s="366">
        <f t="shared" si="3"/>
        <v>0.362</v>
      </c>
    </row>
    <row r="124" s="302" customFormat="1" ht="17.65" customHeight="1" spans="1:4">
      <c r="A124" s="200" t="s">
        <v>99</v>
      </c>
      <c r="B124" s="365">
        <v>101</v>
      </c>
      <c r="C124" s="367">
        <v>21</v>
      </c>
      <c r="D124" s="366">
        <f t="shared" si="3"/>
        <v>0.208</v>
      </c>
    </row>
    <row r="125" s="302" customFormat="1" ht="17.65" customHeight="1" spans="1:4">
      <c r="A125" s="200" t="s">
        <v>100</v>
      </c>
      <c r="B125" s="365">
        <v>10</v>
      </c>
      <c r="C125" s="367"/>
      <c r="D125" s="366" t="str">
        <f t="shared" si="3"/>
        <v/>
      </c>
    </row>
    <row r="126" s="302" customFormat="1" ht="17.65" customHeight="1" spans="1:4">
      <c r="A126" s="200" t="s">
        <v>170</v>
      </c>
      <c r="B126" s="365">
        <v>30</v>
      </c>
      <c r="C126" s="367">
        <v>30</v>
      </c>
      <c r="D126" s="366">
        <f t="shared" si="3"/>
        <v>1</v>
      </c>
    </row>
    <row r="127" s="302" customFormat="1" ht="17.65" customHeight="1" spans="1:4">
      <c r="A127" s="204" t="s">
        <v>171</v>
      </c>
      <c r="B127" s="365">
        <f>SUM(B128:B135)</f>
        <v>1029</v>
      </c>
      <c r="C127" s="365">
        <f>SUM(C128:C134)</f>
        <v>911</v>
      </c>
      <c r="D127" s="366">
        <f t="shared" si="3"/>
        <v>0.885</v>
      </c>
    </row>
    <row r="128" s="302" customFormat="1" ht="17.65" customHeight="1" spans="1:4">
      <c r="A128" s="200" t="s">
        <v>99</v>
      </c>
      <c r="B128" s="365">
        <v>852</v>
      </c>
      <c r="C128" s="367">
        <v>777</v>
      </c>
      <c r="D128" s="366">
        <f t="shared" si="3"/>
        <v>0.912</v>
      </c>
    </row>
    <row r="129" s="159" customFormat="1" ht="17.65" customHeight="1" spans="1:4">
      <c r="A129" s="200" t="s">
        <v>129</v>
      </c>
      <c r="B129" s="365"/>
      <c r="C129" s="367">
        <v>6</v>
      </c>
      <c r="D129" s="366"/>
    </row>
    <row r="130" s="353" customFormat="1" ht="17.65" customHeight="1" spans="1:4">
      <c r="A130" s="200" t="s">
        <v>172</v>
      </c>
      <c r="B130" s="365">
        <v>72</v>
      </c>
      <c r="C130" s="367">
        <v>61</v>
      </c>
      <c r="D130" s="366">
        <f t="shared" ref="D130:D188" si="4">IF(AND(B130&lt;&gt;0,C130&lt;&gt;0),C130/B130,"")</f>
        <v>0.847</v>
      </c>
    </row>
    <row r="131" s="353" customFormat="1" ht="17.65" customHeight="1" spans="1:4">
      <c r="A131" s="200" t="s">
        <v>173</v>
      </c>
      <c r="B131" s="365">
        <v>22</v>
      </c>
      <c r="C131" s="367">
        <v>10</v>
      </c>
      <c r="D131" s="366">
        <f t="shared" si="4"/>
        <v>0.455</v>
      </c>
    </row>
    <row r="132" s="353" customFormat="1" ht="17.65" customHeight="1" spans="1:4">
      <c r="A132" s="200" t="s">
        <v>174</v>
      </c>
      <c r="B132" s="365">
        <v>5</v>
      </c>
      <c r="C132" s="368">
        <v>5</v>
      </c>
      <c r="D132" s="366">
        <f t="shared" si="4"/>
        <v>1</v>
      </c>
    </row>
    <row r="133" s="302" customFormat="1" ht="17.65" customHeight="1" spans="1:4">
      <c r="A133" s="200" t="s">
        <v>175</v>
      </c>
      <c r="B133" s="365">
        <v>32</v>
      </c>
      <c r="C133" s="367">
        <v>25</v>
      </c>
      <c r="D133" s="366">
        <f t="shared" si="4"/>
        <v>0.781</v>
      </c>
    </row>
    <row r="134" s="302" customFormat="1" ht="17.65" customHeight="1" spans="1:4">
      <c r="A134" s="200" t="s">
        <v>176</v>
      </c>
      <c r="B134" s="365">
        <v>7</v>
      </c>
      <c r="C134" s="367">
        <v>27</v>
      </c>
      <c r="D134" s="366">
        <f t="shared" si="4"/>
        <v>3.857</v>
      </c>
    </row>
    <row r="135" s="302" customFormat="1" ht="17.65" customHeight="1" spans="1:4">
      <c r="A135" s="200" t="s">
        <v>177</v>
      </c>
      <c r="B135" s="365">
        <v>39</v>
      </c>
      <c r="C135" s="367"/>
      <c r="D135" s="366" t="str">
        <f t="shared" si="4"/>
        <v/>
      </c>
    </row>
    <row r="136" s="302" customFormat="1" ht="17.65" customHeight="1" spans="1:4">
      <c r="A136" s="204" t="s">
        <v>178</v>
      </c>
      <c r="B136" s="365">
        <f>B137</f>
        <v>7</v>
      </c>
      <c r="C136" s="365">
        <f>C137</f>
        <v>314</v>
      </c>
      <c r="D136" s="366">
        <f t="shared" si="4"/>
        <v>44.857</v>
      </c>
    </row>
    <row r="137" s="353" customFormat="1" ht="17.65" customHeight="1" spans="1:4">
      <c r="A137" s="200" t="s">
        <v>179</v>
      </c>
      <c r="B137" s="365">
        <v>7</v>
      </c>
      <c r="C137" s="367">
        <v>314</v>
      </c>
      <c r="D137" s="366">
        <f t="shared" si="4"/>
        <v>44.857</v>
      </c>
    </row>
    <row r="138" s="353" customFormat="1" ht="17.65" customHeight="1" spans="1:4">
      <c r="A138" s="204" t="s">
        <v>788</v>
      </c>
      <c r="B138" s="365">
        <f>SUM(B139+B143+B149+B151+B153+B156)</f>
        <v>45832</v>
      </c>
      <c r="C138" s="365">
        <f>SUM(C139+C143+C149+C151+C153+C156)</f>
        <v>50377</v>
      </c>
      <c r="D138" s="366">
        <f t="shared" si="4"/>
        <v>1.099</v>
      </c>
    </row>
    <row r="139" s="353" customFormat="1" ht="17.65" customHeight="1" spans="1:4">
      <c r="A139" s="204" t="s">
        <v>181</v>
      </c>
      <c r="B139" s="365">
        <f>SUM(B140:B142)</f>
        <v>880</v>
      </c>
      <c r="C139" s="365">
        <f>SUM(C140:C142)</f>
        <v>1008</v>
      </c>
      <c r="D139" s="366">
        <f t="shared" si="4"/>
        <v>1.145</v>
      </c>
    </row>
    <row r="140" s="302" customFormat="1" ht="17.65" customHeight="1" spans="1:4">
      <c r="A140" s="200" t="s">
        <v>99</v>
      </c>
      <c r="B140" s="365">
        <v>785</v>
      </c>
      <c r="C140" s="367">
        <v>891</v>
      </c>
      <c r="D140" s="366">
        <f t="shared" si="4"/>
        <v>1.135</v>
      </c>
    </row>
    <row r="141" s="302" customFormat="1" ht="17.65" customHeight="1" spans="1:4">
      <c r="A141" s="200" t="s">
        <v>100</v>
      </c>
      <c r="B141" s="365"/>
      <c r="C141" s="367">
        <v>19</v>
      </c>
      <c r="D141" s="366" t="str">
        <f t="shared" si="4"/>
        <v/>
      </c>
    </row>
    <row r="142" s="302" customFormat="1" ht="17.65" customHeight="1" spans="1:4">
      <c r="A142" s="200" t="s">
        <v>182</v>
      </c>
      <c r="B142" s="365">
        <v>95</v>
      </c>
      <c r="C142" s="368">
        <v>98</v>
      </c>
      <c r="D142" s="366">
        <f t="shared" si="4"/>
        <v>1.032</v>
      </c>
    </row>
    <row r="143" s="353" customFormat="1" ht="17.65" customHeight="1" spans="1:4">
      <c r="A143" s="204" t="s">
        <v>183</v>
      </c>
      <c r="B143" s="365">
        <f>SUM(B144:B148)</f>
        <v>43031</v>
      </c>
      <c r="C143" s="365">
        <f>SUM(C144:C148)</f>
        <v>48021</v>
      </c>
      <c r="D143" s="366">
        <f t="shared" si="4"/>
        <v>1.116</v>
      </c>
    </row>
    <row r="144" s="302" customFormat="1" ht="17.65" customHeight="1" spans="1:4">
      <c r="A144" s="200" t="s">
        <v>184</v>
      </c>
      <c r="B144" s="365">
        <v>1125</v>
      </c>
      <c r="C144" s="367">
        <v>1039</v>
      </c>
      <c r="D144" s="366">
        <f t="shared" si="4"/>
        <v>0.924</v>
      </c>
    </row>
    <row r="145" s="302" customFormat="1" ht="17.65" customHeight="1" spans="1:4">
      <c r="A145" s="200" t="s">
        <v>185</v>
      </c>
      <c r="B145" s="365">
        <v>22813</v>
      </c>
      <c r="C145" s="367">
        <v>26257</v>
      </c>
      <c r="D145" s="366">
        <f t="shared" si="4"/>
        <v>1.151</v>
      </c>
    </row>
    <row r="146" s="302" customFormat="1" ht="17.65" customHeight="1" spans="1:4">
      <c r="A146" s="200" t="s">
        <v>186</v>
      </c>
      <c r="B146" s="365">
        <v>12637</v>
      </c>
      <c r="C146" s="367">
        <v>12895</v>
      </c>
      <c r="D146" s="366">
        <f t="shared" si="4"/>
        <v>1.02</v>
      </c>
    </row>
    <row r="147" s="302" customFormat="1" ht="17.65" customHeight="1" spans="1:4">
      <c r="A147" s="200" t="s">
        <v>187</v>
      </c>
      <c r="B147" s="365">
        <v>6127</v>
      </c>
      <c r="C147" s="368">
        <v>7830</v>
      </c>
      <c r="D147" s="366">
        <f t="shared" si="4"/>
        <v>1.278</v>
      </c>
    </row>
    <row r="148" s="302" customFormat="1" ht="17.65" customHeight="1" spans="1:4">
      <c r="A148" s="200" t="s">
        <v>188</v>
      </c>
      <c r="B148" s="365">
        <v>329</v>
      </c>
      <c r="C148" s="367"/>
      <c r="D148" s="366" t="str">
        <f t="shared" si="4"/>
        <v/>
      </c>
    </row>
    <row r="149" s="302" customFormat="1" ht="17.65" customHeight="1" spans="1:4">
      <c r="A149" s="204" t="s">
        <v>189</v>
      </c>
      <c r="B149" s="365">
        <f>SUM(B150:B150)</f>
        <v>869</v>
      </c>
      <c r="C149" s="365">
        <f>SUM(C150:C150)</f>
        <v>849</v>
      </c>
      <c r="D149" s="366">
        <f t="shared" si="4"/>
        <v>0.977</v>
      </c>
    </row>
    <row r="150" s="302" customFormat="1" ht="17.65" customHeight="1" spans="1:4">
      <c r="A150" s="200" t="s">
        <v>789</v>
      </c>
      <c r="B150" s="365">
        <v>869</v>
      </c>
      <c r="C150" s="367">
        <v>849</v>
      </c>
      <c r="D150" s="366">
        <f t="shared" si="4"/>
        <v>0.977</v>
      </c>
    </row>
    <row r="151" s="302" customFormat="1" ht="17.65" customHeight="1" spans="1:4">
      <c r="A151" s="204" t="s">
        <v>191</v>
      </c>
      <c r="B151" s="365">
        <f>SUM(B152:B152)</f>
        <v>103</v>
      </c>
      <c r="C151" s="365">
        <f>SUM(C152:C152)</f>
        <v>89</v>
      </c>
      <c r="D151" s="366">
        <f t="shared" si="4"/>
        <v>0.864</v>
      </c>
    </row>
    <row r="152" s="302" customFormat="1" ht="17.65" customHeight="1" spans="1:4">
      <c r="A152" s="200" t="s">
        <v>192</v>
      </c>
      <c r="B152" s="365">
        <v>103</v>
      </c>
      <c r="C152" s="368">
        <v>89</v>
      </c>
      <c r="D152" s="366">
        <f t="shared" si="4"/>
        <v>0.864</v>
      </c>
    </row>
    <row r="153" s="302" customFormat="1" ht="17.65" customHeight="1" spans="1:4">
      <c r="A153" s="204" t="s">
        <v>193</v>
      </c>
      <c r="B153" s="365">
        <f>SUM(B154:B155)</f>
        <v>427</v>
      </c>
      <c r="C153" s="365">
        <f>SUM(C154:C155)</f>
        <v>410</v>
      </c>
      <c r="D153" s="366">
        <f t="shared" si="4"/>
        <v>0.96</v>
      </c>
    </row>
    <row r="154" s="302" customFormat="1" ht="17.65" customHeight="1" spans="1:4">
      <c r="A154" s="200" t="s">
        <v>194</v>
      </c>
      <c r="B154" s="365">
        <v>231</v>
      </c>
      <c r="C154" s="368">
        <v>225</v>
      </c>
      <c r="D154" s="366">
        <f t="shared" si="4"/>
        <v>0.974</v>
      </c>
    </row>
    <row r="155" s="302" customFormat="1" ht="17.65" customHeight="1" spans="1:4">
      <c r="A155" s="200" t="s">
        <v>195</v>
      </c>
      <c r="B155" s="365">
        <v>196</v>
      </c>
      <c r="C155" s="368">
        <v>185</v>
      </c>
      <c r="D155" s="366">
        <f t="shared" si="4"/>
        <v>0.944</v>
      </c>
    </row>
    <row r="156" s="302" customFormat="1" ht="17.65" customHeight="1" spans="1:4">
      <c r="A156" s="204" t="s">
        <v>196</v>
      </c>
      <c r="B156" s="365">
        <f>SUM(B157:B158)</f>
        <v>522</v>
      </c>
      <c r="C156" s="365">
        <f>SUM(C158:C158)</f>
        <v>0</v>
      </c>
      <c r="D156" s="366" t="str">
        <f t="shared" si="4"/>
        <v/>
      </c>
    </row>
    <row r="157" s="302" customFormat="1" ht="17.65" customHeight="1" spans="1:4">
      <c r="A157" s="200" t="s">
        <v>197</v>
      </c>
      <c r="B157" s="365">
        <v>20</v>
      </c>
      <c r="C157" s="365"/>
      <c r="D157" s="366" t="str">
        <f t="shared" si="4"/>
        <v/>
      </c>
    </row>
    <row r="158" s="302" customFormat="1" ht="17.65" customHeight="1" spans="1:4">
      <c r="A158" s="200" t="s">
        <v>198</v>
      </c>
      <c r="B158" s="365">
        <v>502</v>
      </c>
      <c r="C158" s="367"/>
      <c r="D158" s="366" t="str">
        <f t="shared" si="4"/>
        <v/>
      </c>
    </row>
    <row r="159" s="302" customFormat="1" ht="17.65" customHeight="1" spans="1:4">
      <c r="A159" s="204" t="s">
        <v>790</v>
      </c>
      <c r="B159" s="365">
        <f>SUM(B160+B163+B165+B168)</f>
        <v>1116</v>
      </c>
      <c r="C159" s="365">
        <f>SUM(C160+C163+C165+C168)</f>
        <v>139</v>
      </c>
      <c r="D159" s="366">
        <f t="shared" si="4"/>
        <v>0.125</v>
      </c>
    </row>
    <row r="160" s="302" customFormat="1" ht="17.65" customHeight="1" spans="1:4">
      <c r="A160" s="204" t="s">
        <v>200</v>
      </c>
      <c r="B160" s="365">
        <f>SUM(B161:B162)</f>
        <v>159</v>
      </c>
      <c r="C160" s="365">
        <f>SUM(C161:C161)</f>
        <v>139</v>
      </c>
      <c r="D160" s="366">
        <f t="shared" si="4"/>
        <v>0.874</v>
      </c>
    </row>
    <row r="161" s="353" customFormat="1" ht="17.65" customHeight="1" spans="1:4">
      <c r="A161" s="200" t="s">
        <v>99</v>
      </c>
      <c r="B161" s="365">
        <v>154</v>
      </c>
      <c r="C161" s="371">
        <v>139</v>
      </c>
      <c r="D161" s="366">
        <f t="shared" si="4"/>
        <v>0.903</v>
      </c>
    </row>
    <row r="162" s="353" customFormat="1" ht="17.65" customHeight="1" spans="1:4">
      <c r="A162" s="200" t="s">
        <v>100</v>
      </c>
      <c r="B162" s="365">
        <v>5</v>
      </c>
      <c r="C162" s="371"/>
      <c r="D162" s="366" t="str">
        <f t="shared" si="4"/>
        <v/>
      </c>
    </row>
    <row r="163" s="302" customFormat="1" ht="17.65" customHeight="1" spans="1:4">
      <c r="A163" s="204" t="s">
        <v>201</v>
      </c>
      <c r="B163" s="365">
        <f>SUM(B164:B164)</f>
        <v>241</v>
      </c>
      <c r="C163" s="365"/>
      <c r="D163" s="366" t="str">
        <f t="shared" si="4"/>
        <v/>
      </c>
    </row>
    <row r="164" s="353" customFormat="1" ht="17.65" customHeight="1" spans="1:4">
      <c r="A164" s="200" t="s">
        <v>791</v>
      </c>
      <c r="B164" s="365">
        <v>241</v>
      </c>
      <c r="C164" s="371"/>
      <c r="D164" s="366" t="str">
        <f t="shared" si="4"/>
        <v/>
      </c>
    </row>
    <row r="165" s="302" customFormat="1" ht="17.65" customHeight="1" spans="1:4">
      <c r="A165" s="204" t="s">
        <v>203</v>
      </c>
      <c r="B165" s="365">
        <f>SUM(B166:B167)</f>
        <v>126</v>
      </c>
      <c r="C165" s="365">
        <f>SUM(C166:C167)</f>
        <v>0</v>
      </c>
      <c r="D165" s="366" t="str">
        <f t="shared" si="4"/>
        <v/>
      </c>
    </row>
    <row r="166" s="302" customFormat="1" ht="17.65" customHeight="1" spans="1:4">
      <c r="A166" s="200" t="s">
        <v>792</v>
      </c>
      <c r="B166" s="365"/>
      <c r="C166" s="371"/>
      <c r="D166" s="366" t="str">
        <f t="shared" si="4"/>
        <v/>
      </c>
    </row>
    <row r="167" s="302" customFormat="1" ht="17.65" customHeight="1" spans="1:4">
      <c r="A167" s="200" t="s">
        <v>204</v>
      </c>
      <c r="B167" s="365">
        <v>126</v>
      </c>
      <c r="C167" s="371"/>
      <c r="D167" s="366" t="str">
        <f t="shared" si="4"/>
        <v/>
      </c>
    </row>
    <row r="168" s="302" customFormat="1" ht="17.65" customHeight="1" spans="1:4">
      <c r="A168" s="204" t="s">
        <v>205</v>
      </c>
      <c r="B168" s="365">
        <f>SUM(B169:B169)</f>
        <v>590</v>
      </c>
      <c r="C168" s="365">
        <f>SUM(C169:C169)</f>
        <v>0</v>
      </c>
      <c r="D168" s="366" t="str">
        <f t="shared" si="4"/>
        <v/>
      </c>
    </row>
    <row r="169" s="302" customFormat="1" ht="17.65" customHeight="1" spans="1:4">
      <c r="A169" s="200" t="s">
        <v>206</v>
      </c>
      <c r="B169" s="365">
        <v>590</v>
      </c>
      <c r="C169" s="371"/>
      <c r="D169" s="366" t="str">
        <f t="shared" si="4"/>
        <v/>
      </c>
    </row>
    <row r="170" s="353" customFormat="1" ht="17.65" customHeight="1" spans="1:4">
      <c r="A170" s="204" t="s">
        <v>793</v>
      </c>
      <c r="B170" s="365">
        <f>SUM(B171,B182,B184,B188,B191,B195)</f>
        <v>3501</v>
      </c>
      <c r="C170" s="365">
        <f>SUM(C171,C182,C184,C188,C191,C195)</f>
        <v>3402</v>
      </c>
      <c r="D170" s="366">
        <f t="shared" si="4"/>
        <v>0.972</v>
      </c>
    </row>
    <row r="171" s="302" customFormat="1" ht="17.65" customHeight="1" spans="1:4">
      <c r="A171" s="204" t="s">
        <v>208</v>
      </c>
      <c r="B171" s="365">
        <f>SUM(B172:B181)</f>
        <v>1790</v>
      </c>
      <c r="C171" s="365">
        <f>SUM(C172:C181)</f>
        <v>2455</v>
      </c>
      <c r="D171" s="366">
        <f t="shared" si="4"/>
        <v>1.372</v>
      </c>
    </row>
    <row r="172" s="302" customFormat="1" ht="17.65" customHeight="1" spans="1:4">
      <c r="A172" s="200" t="s">
        <v>99</v>
      </c>
      <c r="B172" s="365">
        <v>660</v>
      </c>
      <c r="C172" s="371">
        <v>583</v>
      </c>
      <c r="D172" s="366">
        <f t="shared" si="4"/>
        <v>0.883</v>
      </c>
    </row>
    <row r="173" s="302" customFormat="1" ht="17.65" customHeight="1" spans="1:4">
      <c r="A173" s="200" t="s">
        <v>100</v>
      </c>
      <c r="B173" s="365">
        <v>22</v>
      </c>
      <c r="C173" s="371">
        <v>3</v>
      </c>
      <c r="D173" s="366">
        <f t="shared" si="4"/>
        <v>0.136</v>
      </c>
    </row>
    <row r="174" s="302" customFormat="1" ht="17.65" customHeight="1" spans="1:4">
      <c r="A174" s="200" t="s">
        <v>209</v>
      </c>
      <c r="B174" s="365">
        <v>62</v>
      </c>
      <c r="C174" s="371">
        <v>74</v>
      </c>
      <c r="D174" s="366">
        <f t="shared" si="4"/>
        <v>1.194</v>
      </c>
    </row>
    <row r="175" s="302" customFormat="1" ht="17.65" customHeight="1" spans="1:4">
      <c r="A175" s="200" t="s">
        <v>210</v>
      </c>
      <c r="B175" s="365">
        <v>85</v>
      </c>
      <c r="C175" s="371">
        <v>71</v>
      </c>
      <c r="D175" s="366">
        <f t="shared" si="4"/>
        <v>0.835</v>
      </c>
    </row>
    <row r="176" s="302" customFormat="1" ht="17.65" customHeight="1" spans="1:4">
      <c r="A176" s="200" t="s">
        <v>211</v>
      </c>
      <c r="B176" s="365">
        <v>174</v>
      </c>
      <c r="C176" s="371">
        <v>175</v>
      </c>
      <c r="D176" s="366">
        <f t="shared" si="4"/>
        <v>1.006</v>
      </c>
    </row>
    <row r="177" s="302" customFormat="1" ht="17.65" customHeight="1" spans="1:4">
      <c r="A177" s="200" t="s">
        <v>212</v>
      </c>
      <c r="B177" s="365">
        <v>319</v>
      </c>
      <c r="C177" s="371">
        <v>480</v>
      </c>
      <c r="D177" s="366">
        <f t="shared" si="4"/>
        <v>1.505</v>
      </c>
    </row>
    <row r="178" s="302" customFormat="1" ht="17.65" customHeight="1" spans="1:4">
      <c r="A178" s="200" t="s">
        <v>213</v>
      </c>
      <c r="B178" s="365">
        <v>7</v>
      </c>
      <c r="C178" s="371"/>
      <c r="D178" s="366" t="str">
        <f t="shared" si="4"/>
        <v/>
      </c>
    </row>
    <row r="179" s="353" customFormat="1" ht="17.65" customHeight="1" spans="1:4">
      <c r="A179" s="200" t="s">
        <v>214</v>
      </c>
      <c r="B179" s="365">
        <v>64</v>
      </c>
      <c r="C179" s="371">
        <v>19</v>
      </c>
      <c r="D179" s="366">
        <f t="shared" si="4"/>
        <v>0.297</v>
      </c>
    </row>
    <row r="180" s="302" customFormat="1" ht="17.65" customHeight="1" spans="1:4">
      <c r="A180" s="200" t="s">
        <v>215</v>
      </c>
      <c r="B180" s="365">
        <v>42</v>
      </c>
      <c r="C180" s="371">
        <v>1030</v>
      </c>
      <c r="D180" s="366">
        <f t="shared" si="4"/>
        <v>24.524</v>
      </c>
    </row>
    <row r="181" s="353" customFormat="1" ht="17.65" customHeight="1" spans="1:4">
      <c r="A181" s="200" t="s">
        <v>217</v>
      </c>
      <c r="B181" s="365">
        <v>355</v>
      </c>
      <c r="C181" s="371">
        <v>20</v>
      </c>
      <c r="D181" s="366">
        <f t="shared" si="4"/>
        <v>0.056</v>
      </c>
    </row>
    <row r="182" s="353" customFormat="1" ht="17.65" customHeight="1" spans="1:4">
      <c r="A182" s="204" t="s">
        <v>218</v>
      </c>
      <c r="B182" s="365">
        <f>SUM(B183:B183)</f>
        <v>1</v>
      </c>
      <c r="C182" s="365">
        <f>SUM(C183:C183)</f>
        <v>1</v>
      </c>
      <c r="D182" s="366">
        <f t="shared" si="4"/>
        <v>1</v>
      </c>
    </row>
    <row r="183" s="302" customFormat="1" ht="17.65" customHeight="1" spans="1:4">
      <c r="A183" s="200" t="s">
        <v>219</v>
      </c>
      <c r="B183" s="365">
        <v>1</v>
      </c>
      <c r="C183" s="371">
        <v>1</v>
      </c>
      <c r="D183" s="366">
        <f t="shared" si="4"/>
        <v>1</v>
      </c>
    </row>
    <row r="184" s="302" customFormat="1" ht="17.65" customHeight="1" spans="1:4">
      <c r="A184" s="204" t="s">
        <v>220</v>
      </c>
      <c r="B184" s="365">
        <f>SUM(B185:B187)</f>
        <v>552</v>
      </c>
      <c r="C184" s="365">
        <f>SUM(C185:C187)</f>
        <v>404</v>
      </c>
      <c r="D184" s="366">
        <f t="shared" si="4"/>
        <v>0.732</v>
      </c>
    </row>
    <row r="185" s="302" customFormat="1" ht="17.65" customHeight="1" spans="1:4">
      <c r="A185" s="200" t="s">
        <v>221</v>
      </c>
      <c r="B185" s="365">
        <v>70</v>
      </c>
      <c r="C185" s="371"/>
      <c r="D185" s="366" t="str">
        <f t="shared" si="4"/>
        <v/>
      </c>
    </row>
    <row r="186" s="302" customFormat="1" ht="17.65" customHeight="1" spans="1:4">
      <c r="A186" s="200" t="s">
        <v>222</v>
      </c>
      <c r="B186" s="365">
        <v>480</v>
      </c>
      <c r="C186" s="371">
        <v>400</v>
      </c>
      <c r="D186" s="366">
        <f t="shared" si="4"/>
        <v>0.833</v>
      </c>
    </row>
    <row r="187" s="353" customFormat="1" ht="17.65" customHeight="1" spans="1:4">
      <c r="A187" s="200" t="s">
        <v>223</v>
      </c>
      <c r="B187" s="365">
        <v>2</v>
      </c>
      <c r="C187" s="371">
        <v>4</v>
      </c>
      <c r="D187" s="366">
        <f t="shared" si="4"/>
        <v>2</v>
      </c>
    </row>
    <row r="188" s="302" customFormat="1" ht="17.65" customHeight="1" spans="1:4">
      <c r="A188" s="204" t="s">
        <v>224</v>
      </c>
      <c r="B188" s="365">
        <f>SUM(B190:B190)</f>
        <v>0</v>
      </c>
      <c r="C188" s="365">
        <f>SUM(C189:C190)</f>
        <v>35</v>
      </c>
      <c r="D188" s="366" t="str">
        <f t="shared" si="4"/>
        <v/>
      </c>
    </row>
    <row r="189" s="302" customFormat="1" ht="17.65" customHeight="1" spans="1:4">
      <c r="A189" s="200" t="s">
        <v>794</v>
      </c>
      <c r="B189" s="365"/>
      <c r="C189" s="372">
        <v>35</v>
      </c>
      <c r="D189" s="366"/>
    </row>
    <row r="190" s="302" customFormat="1" ht="17.65" customHeight="1" spans="1:4">
      <c r="A190" s="200" t="s">
        <v>225</v>
      </c>
      <c r="B190" s="365"/>
      <c r="C190" s="371"/>
      <c r="D190" s="366" t="str">
        <f t="shared" ref="D190:D253" si="5">IF(AND(B190&lt;&gt;0,C190&lt;&gt;0),C190/B190,"")</f>
        <v/>
      </c>
    </row>
    <row r="191" s="302" customFormat="1" ht="17.65" customHeight="1" spans="1:4">
      <c r="A191" s="204" t="s">
        <v>227</v>
      </c>
      <c r="B191" s="365">
        <f>SUM(B192:B194)</f>
        <v>997</v>
      </c>
      <c r="C191" s="365">
        <f>SUM(C192:C194)</f>
        <v>507</v>
      </c>
      <c r="D191" s="366">
        <f t="shared" si="5"/>
        <v>0.509</v>
      </c>
    </row>
    <row r="192" s="302" customFormat="1" ht="17.65" customHeight="1" spans="1:4">
      <c r="A192" s="200" t="s">
        <v>228</v>
      </c>
      <c r="B192" s="365">
        <v>29</v>
      </c>
      <c r="C192" s="371">
        <v>51</v>
      </c>
      <c r="D192" s="366">
        <f t="shared" si="5"/>
        <v>1.759</v>
      </c>
    </row>
    <row r="193" s="302" customFormat="1" ht="17.65" customHeight="1" spans="1:4">
      <c r="A193" s="200" t="s">
        <v>229</v>
      </c>
      <c r="B193" s="365">
        <v>468</v>
      </c>
      <c r="C193" s="371">
        <v>450</v>
      </c>
      <c r="D193" s="366">
        <f t="shared" si="5"/>
        <v>0.962</v>
      </c>
    </row>
    <row r="194" s="353" customFormat="1" ht="17.65" customHeight="1" spans="1:4">
      <c r="A194" s="200" t="s">
        <v>795</v>
      </c>
      <c r="B194" s="365">
        <v>500</v>
      </c>
      <c r="C194" s="371">
        <v>6</v>
      </c>
      <c r="D194" s="366">
        <f t="shared" si="5"/>
        <v>0.012</v>
      </c>
    </row>
    <row r="195" s="302" customFormat="1" ht="17.65" customHeight="1" spans="1:4">
      <c r="A195" s="204" t="s">
        <v>796</v>
      </c>
      <c r="B195" s="365">
        <f>SUM(B196:B197)</f>
        <v>161</v>
      </c>
      <c r="C195" s="365">
        <f>SUM(C196:C197)</f>
        <v>0</v>
      </c>
      <c r="D195" s="366" t="str">
        <f t="shared" si="5"/>
        <v/>
      </c>
    </row>
    <row r="196" s="353" customFormat="1" ht="17.65" customHeight="1" spans="1:4">
      <c r="A196" s="200" t="s">
        <v>232</v>
      </c>
      <c r="B196" s="365">
        <v>25</v>
      </c>
      <c r="C196" s="371"/>
      <c r="D196" s="366" t="str">
        <f t="shared" si="5"/>
        <v/>
      </c>
    </row>
    <row r="197" s="302" customFormat="1" ht="17.65" customHeight="1" spans="1:4">
      <c r="A197" s="200" t="s">
        <v>797</v>
      </c>
      <c r="B197" s="365">
        <v>136</v>
      </c>
      <c r="C197" s="371"/>
      <c r="D197" s="366" t="str">
        <f t="shared" si="5"/>
        <v/>
      </c>
    </row>
    <row r="198" s="353" customFormat="1" ht="17.65" customHeight="1" spans="1:4">
      <c r="A198" s="204" t="s">
        <v>667</v>
      </c>
      <c r="B198" s="365">
        <f>SUM(B199+B205+B210+B217+B224+B232+B239+B245+B253+B256+B259+B262+B265+B267+B270+B272+B278)</f>
        <v>42549</v>
      </c>
      <c r="C198" s="365">
        <f>SUM(C199+C205+C210+C217+C224+C232+C239+C245+C253+C256+C259+C262+C265+C267+C270+C272+C278)</f>
        <v>50430</v>
      </c>
      <c r="D198" s="366">
        <f t="shared" si="5"/>
        <v>1.185</v>
      </c>
    </row>
    <row r="199" s="302" customFormat="1" ht="17.65" customHeight="1" spans="1:4">
      <c r="A199" s="204" t="s">
        <v>235</v>
      </c>
      <c r="B199" s="365">
        <f>SUM(B200:B204)</f>
        <v>1171</v>
      </c>
      <c r="C199" s="365">
        <v>1355</v>
      </c>
      <c r="D199" s="366">
        <f t="shared" si="5"/>
        <v>1.157</v>
      </c>
    </row>
    <row r="200" s="302" customFormat="1" ht="17.65" customHeight="1" spans="1:4">
      <c r="A200" s="200" t="s">
        <v>99</v>
      </c>
      <c r="B200" s="365">
        <v>806</v>
      </c>
      <c r="C200" s="371">
        <v>851</v>
      </c>
      <c r="D200" s="366">
        <f t="shared" si="5"/>
        <v>1.056</v>
      </c>
    </row>
    <row r="201" s="353" customFormat="1" ht="17.65" customHeight="1" spans="1:4">
      <c r="A201" s="200" t="s">
        <v>100</v>
      </c>
      <c r="B201" s="365">
        <v>105</v>
      </c>
      <c r="C201" s="371">
        <v>197</v>
      </c>
      <c r="D201" s="366">
        <f t="shared" si="5"/>
        <v>1.876</v>
      </c>
    </row>
    <row r="202" s="302" customFormat="1" ht="17.65" customHeight="1" spans="1:4">
      <c r="A202" s="200" t="s">
        <v>236</v>
      </c>
      <c r="B202" s="365">
        <v>10</v>
      </c>
      <c r="C202" s="371"/>
      <c r="D202" s="366" t="str">
        <f t="shared" si="5"/>
        <v/>
      </c>
    </row>
    <row r="203" s="302" customFormat="1" ht="17.65" customHeight="1" spans="1:4">
      <c r="A203" s="200" t="s">
        <v>237</v>
      </c>
      <c r="B203" s="365">
        <v>5</v>
      </c>
      <c r="C203" s="371">
        <v>20</v>
      </c>
      <c r="D203" s="366">
        <f t="shared" si="5"/>
        <v>4</v>
      </c>
    </row>
    <row r="204" s="302" customFormat="1" ht="17.65" customHeight="1" spans="1:4">
      <c r="A204" s="200" t="s">
        <v>238</v>
      </c>
      <c r="B204" s="365">
        <v>245</v>
      </c>
      <c r="C204" s="371">
        <v>288</v>
      </c>
      <c r="D204" s="366">
        <f t="shared" si="5"/>
        <v>1.176</v>
      </c>
    </row>
    <row r="205" s="302" customFormat="1" ht="17.65" customHeight="1" spans="1:4">
      <c r="A205" s="204" t="s">
        <v>239</v>
      </c>
      <c r="B205" s="365">
        <f>SUM(B206:B209)</f>
        <v>1459</v>
      </c>
      <c r="C205" s="365">
        <f>SUM(C206:C209)</f>
        <v>594</v>
      </c>
      <c r="D205" s="366">
        <f t="shared" si="5"/>
        <v>0.407</v>
      </c>
    </row>
    <row r="206" s="353" customFormat="1" ht="17.65" customHeight="1" spans="1:4">
      <c r="A206" s="200" t="s">
        <v>99</v>
      </c>
      <c r="B206" s="365">
        <v>561</v>
      </c>
      <c r="C206" s="371">
        <v>470</v>
      </c>
      <c r="D206" s="366">
        <f t="shared" si="5"/>
        <v>0.838</v>
      </c>
    </row>
    <row r="207" s="353" customFormat="1" ht="17.65" customHeight="1" spans="1:4">
      <c r="A207" s="200" t="s">
        <v>100</v>
      </c>
      <c r="B207" s="365">
        <v>74</v>
      </c>
      <c r="C207" s="371">
        <v>45</v>
      </c>
      <c r="D207" s="366">
        <f t="shared" si="5"/>
        <v>0.608</v>
      </c>
    </row>
    <row r="208" s="302" customFormat="1" ht="17.65" customHeight="1" spans="1:4">
      <c r="A208" s="200" t="s">
        <v>798</v>
      </c>
      <c r="B208" s="365">
        <v>7</v>
      </c>
      <c r="C208" s="371"/>
      <c r="D208" s="366" t="str">
        <f t="shared" si="5"/>
        <v/>
      </c>
    </row>
    <row r="209" s="302" customFormat="1" ht="17.65" customHeight="1" spans="1:4">
      <c r="A209" s="200" t="s">
        <v>242</v>
      </c>
      <c r="B209" s="365">
        <v>817</v>
      </c>
      <c r="C209" s="371">
        <v>79</v>
      </c>
      <c r="D209" s="366">
        <f t="shared" si="5"/>
        <v>0.097</v>
      </c>
    </row>
    <row r="210" s="302" customFormat="1" ht="17.65" customHeight="1" spans="1:4">
      <c r="A210" s="204" t="s">
        <v>799</v>
      </c>
      <c r="B210" s="365">
        <f>SUM(B211:B216)</f>
        <v>14488</v>
      </c>
      <c r="C210" s="365">
        <f>SUM(C211:C216)</f>
        <v>13653</v>
      </c>
      <c r="D210" s="366">
        <f t="shared" si="5"/>
        <v>0.942</v>
      </c>
    </row>
    <row r="211" s="302" customFormat="1" ht="17.65" customHeight="1" spans="1:4">
      <c r="A211" s="200" t="s">
        <v>800</v>
      </c>
      <c r="B211" s="365">
        <v>1718</v>
      </c>
      <c r="C211" s="371">
        <v>1610</v>
      </c>
      <c r="D211" s="366">
        <f t="shared" si="5"/>
        <v>0.937</v>
      </c>
    </row>
    <row r="212" s="353" customFormat="1" ht="17.65" customHeight="1" spans="1:4">
      <c r="A212" s="200" t="s">
        <v>245</v>
      </c>
      <c r="B212" s="365">
        <v>3240</v>
      </c>
      <c r="C212" s="371">
        <v>3210</v>
      </c>
      <c r="D212" s="366">
        <f t="shared" si="5"/>
        <v>0.991</v>
      </c>
    </row>
    <row r="213" s="302" customFormat="1" ht="17.65" customHeight="1" spans="1:4">
      <c r="A213" s="200" t="s">
        <v>246</v>
      </c>
      <c r="B213" s="365">
        <v>8318</v>
      </c>
      <c r="C213" s="371">
        <v>7906</v>
      </c>
      <c r="D213" s="366">
        <f t="shared" si="5"/>
        <v>0.95</v>
      </c>
    </row>
    <row r="214" s="302" customFormat="1" ht="17.65" customHeight="1" spans="1:4">
      <c r="A214" s="200" t="s">
        <v>247</v>
      </c>
      <c r="B214" s="365">
        <v>399</v>
      </c>
      <c r="C214" s="371">
        <v>327</v>
      </c>
      <c r="D214" s="366">
        <f t="shared" si="5"/>
        <v>0.82</v>
      </c>
    </row>
    <row r="215" s="302" customFormat="1" ht="17.65" customHeight="1" spans="1:4">
      <c r="A215" s="200" t="s">
        <v>801</v>
      </c>
      <c r="B215" s="365">
        <v>810</v>
      </c>
      <c r="C215" s="371">
        <v>600</v>
      </c>
      <c r="D215" s="366">
        <f t="shared" si="5"/>
        <v>0.741</v>
      </c>
    </row>
    <row r="216" s="353" customFormat="1" ht="17.65" customHeight="1" spans="1:4">
      <c r="A216" s="200" t="s">
        <v>802</v>
      </c>
      <c r="B216" s="365">
        <v>3</v>
      </c>
      <c r="C216" s="371"/>
      <c r="D216" s="366" t="str">
        <f t="shared" si="5"/>
        <v/>
      </c>
    </row>
    <row r="217" s="302" customFormat="1" ht="17.65" customHeight="1" spans="1:4">
      <c r="A217" s="204" t="s">
        <v>250</v>
      </c>
      <c r="B217" s="365">
        <f>SUM(B218:B223)</f>
        <v>1809</v>
      </c>
      <c r="C217" s="365">
        <f>SUM(C218:C223)</f>
        <v>1179</v>
      </c>
      <c r="D217" s="366">
        <f t="shared" si="5"/>
        <v>0.652</v>
      </c>
    </row>
    <row r="218" s="353" customFormat="1" ht="17.65" customHeight="1" spans="1:4">
      <c r="A218" s="200" t="s">
        <v>251</v>
      </c>
      <c r="B218" s="365">
        <v>250</v>
      </c>
      <c r="C218" s="371">
        <v>1000</v>
      </c>
      <c r="D218" s="366">
        <f t="shared" si="5"/>
        <v>4</v>
      </c>
    </row>
    <row r="219" s="353" customFormat="1" ht="17.65" customHeight="1" spans="1:4">
      <c r="A219" s="200" t="s">
        <v>252</v>
      </c>
      <c r="B219" s="365">
        <v>426</v>
      </c>
      <c r="C219" s="371">
        <v>150</v>
      </c>
      <c r="D219" s="366">
        <f t="shared" si="5"/>
        <v>0.352</v>
      </c>
    </row>
    <row r="220" s="302" customFormat="1" ht="17.65" customHeight="1" spans="1:4">
      <c r="A220" s="200" t="s">
        <v>253</v>
      </c>
      <c r="B220" s="365">
        <v>850</v>
      </c>
      <c r="C220" s="371"/>
      <c r="D220" s="366" t="str">
        <f t="shared" si="5"/>
        <v/>
      </c>
    </row>
    <row r="221" s="302" customFormat="1" ht="17.65" customHeight="1" spans="1:4">
      <c r="A221" s="200" t="s">
        <v>254</v>
      </c>
      <c r="B221" s="365">
        <v>30</v>
      </c>
      <c r="C221" s="371"/>
      <c r="D221" s="366" t="str">
        <f t="shared" si="5"/>
        <v/>
      </c>
    </row>
    <row r="222" s="302" customFormat="1" ht="17.65" customHeight="1" spans="1:4">
      <c r="A222" s="200" t="s">
        <v>255</v>
      </c>
      <c r="B222" s="365">
        <v>49</v>
      </c>
      <c r="C222" s="371">
        <v>29</v>
      </c>
      <c r="D222" s="366">
        <f t="shared" si="5"/>
        <v>0.592</v>
      </c>
    </row>
    <row r="223" s="302" customFormat="1" ht="17.65" customHeight="1" spans="1:4">
      <c r="A223" s="200" t="s">
        <v>256</v>
      </c>
      <c r="B223" s="365">
        <v>204</v>
      </c>
      <c r="C223" s="371"/>
      <c r="D223" s="366" t="str">
        <f t="shared" si="5"/>
        <v/>
      </c>
    </row>
    <row r="224" s="302" customFormat="1" ht="17.65" customHeight="1" spans="1:4">
      <c r="A224" s="204" t="s">
        <v>257</v>
      </c>
      <c r="B224" s="365">
        <f>SUM(B225:B231)</f>
        <v>2640</v>
      </c>
      <c r="C224" s="365">
        <f>SUM(C225:C231)</f>
        <v>3295</v>
      </c>
      <c r="D224" s="366">
        <f t="shared" si="5"/>
        <v>1.248</v>
      </c>
    </row>
    <row r="225" s="302" customFormat="1" ht="17.65" customHeight="1" spans="1:4">
      <c r="A225" s="200" t="s">
        <v>258</v>
      </c>
      <c r="B225" s="365">
        <v>125</v>
      </c>
      <c r="C225" s="371">
        <v>127</v>
      </c>
      <c r="D225" s="366">
        <f t="shared" si="5"/>
        <v>1.016</v>
      </c>
    </row>
    <row r="226" s="302" customFormat="1" ht="17.65" customHeight="1" spans="1:4">
      <c r="A226" s="200" t="s">
        <v>259</v>
      </c>
      <c r="B226" s="365">
        <v>550</v>
      </c>
      <c r="C226" s="371">
        <v>528</v>
      </c>
      <c r="D226" s="366">
        <f t="shared" si="5"/>
        <v>0.96</v>
      </c>
    </row>
    <row r="227" s="302" customFormat="1" ht="17.65" customHeight="1" spans="1:4">
      <c r="A227" s="200" t="s">
        <v>260</v>
      </c>
      <c r="B227" s="365">
        <v>697</v>
      </c>
      <c r="C227" s="371">
        <v>403</v>
      </c>
      <c r="D227" s="366">
        <f t="shared" si="5"/>
        <v>0.578</v>
      </c>
    </row>
    <row r="228" s="302" customFormat="1" ht="17.65" customHeight="1" spans="1:4">
      <c r="A228" s="200" t="s">
        <v>803</v>
      </c>
      <c r="B228" s="365"/>
      <c r="C228" s="371">
        <v>748</v>
      </c>
      <c r="D228" s="366" t="str">
        <f t="shared" si="5"/>
        <v/>
      </c>
    </row>
    <row r="229" s="302" customFormat="1" ht="17.65" customHeight="1" spans="1:4">
      <c r="A229" s="200" t="s">
        <v>261</v>
      </c>
      <c r="B229" s="365">
        <v>178</v>
      </c>
      <c r="C229" s="371">
        <v>193</v>
      </c>
      <c r="D229" s="366">
        <f t="shared" si="5"/>
        <v>1.084</v>
      </c>
    </row>
    <row r="230" s="302" customFormat="1" ht="17.65" customHeight="1" spans="1:4">
      <c r="A230" s="200" t="s">
        <v>262</v>
      </c>
      <c r="B230" s="365"/>
      <c r="C230" s="371">
        <v>207</v>
      </c>
      <c r="D230" s="366" t="str">
        <f t="shared" si="5"/>
        <v/>
      </c>
    </row>
    <row r="231" s="302" customFormat="1" ht="17.65" customHeight="1" spans="1:4">
      <c r="A231" s="200" t="s">
        <v>263</v>
      </c>
      <c r="B231" s="365">
        <v>1090</v>
      </c>
      <c r="C231" s="371">
        <v>1089</v>
      </c>
      <c r="D231" s="366">
        <f t="shared" si="5"/>
        <v>0.999</v>
      </c>
    </row>
    <row r="232" s="302" customFormat="1" ht="17.65" customHeight="1" spans="1:4">
      <c r="A232" s="204" t="s">
        <v>264</v>
      </c>
      <c r="B232" s="365">
        <f>SUM(B233:B238)</f>
        <v>300</v>
      </c>
      <c r="C232" s="365">
        <f>SUM(C233:C237)</f>
        <v>386</v>
      </c>
      <c r="D232" s="366">
        <f t="shared" si="5"/>
        <v>1.287</v>
      </c>
    </row>
    <row r="233" s="302" customFormat="1" ht="17.65" customHeight="1" spans="1:4">
      <c r="A233" s="200" t="s">
        <v>265</v>
      </c>
      <c r="B233" s="365">
        <v>99</v>
      </c>
      <c r="C233" s="371">
        <v>386</v>
      </c>
      <c r="D233" s="366">
        <f t="shared" si="5"/>
        <v>3.899</v>
      </c>
    </row>
    <row r="234" s="353" customFormat="1" ht="17.65" customHeight="1" spans="1:4">
      <c r="A234" s="200" t="s">
        <v>266</v>
      </c>
      <c r="B234" s="365">
        <v>132</v>
      </c>
      <c r="C234" s="371"/>
      <c r="D234" s="366" t="str">
        <f t="shared" si="5"/>
        <v/>
      </c>
    </row>
    <row r="235" s="302" customFormat="1" ht="17.65" customHeight="1" spans="1:4">
      <c r="A235" s="200" t="s">
        <v>804</v>
      </c>
      <c r="B235" s="365">
        <v>3</v>
      </c>
      <c r="C235" s="371"/>
      <c r="D235" s="366" t="str">
        <f t="shared" si="5"/>
        <v/>
      </c>
    </row>
    <row r="236" s="302" customFormat="1" ht="17.65" customHeight="1" spans="1:4">
      <c r="A236" s="200" t="s">
        <v>268</v>
      </c>
      <c r="B236" s="365">
        <v>27</v>
      </c>
      <c r="C236" s="371"/>
      <c r="D236" s="366" t="str">
        <f t="shared" si="5"/>
        <v/>
      </c>
    </row>
    <row r="237" s="353" customFormat="1" ht="17.65" customHeight="1" spans="1:4">
      <c r="A237" s="200" t="s">
        <v>269</v>
      </c>
      <c r="B237" s="365">
        <v>20</v>
      </c>
      <c r="C237" s="371"/>
      <c r="D237" s="366" t="str">
        <f t="shared" si="5"/>
        <v/>
      </c>
    </row>
    <row r="238" s="353" customFormat="1" ht="17.65" customHeight="1" spans="1:4">
      <c r="A238" s="200" t="s">
        <v>270</v>
      </c>
      <c r="B238" s="365">
        <v>19</v>
      </c>
      <c r="C238" s="371"/>
      <c r="D238" s="366" t="str">
        <f t="shared" si="5"/>
        <v/>
      </c>
    </row>
    <row r="239" s="302" customFormat="1" ht="17.65" customHeight="1" spans="1:4">
      <c r="A239" s="204" t="s">
        <v>271</v>
      </c>
      <c r="B239" s="365">
        <f>SUM(B240:B244)</f>
        <v>729</v>
      </c>
      <c r="C239" s="365">
        <f>SUM(C240:C244)</f>
        <v>1671</v>
      </c>
      <c r="D239" s="366">
        <f t="shared" si="5"/>
        <v>2.292</v>
      </c>
    </row>
    <row r="240" s="302" customFormat="1" ht="17.65" customHeight="1" spans="1:4">
      <c r="A240" s="200" t="s">
        <v>272</v>
      </c>
      <c r="B240" s="365">
        <v>182</v>
      </c>
      <c r="C240" s="365">
        <v>182</v>
      </c>
      <c r="D240" s="366">
        <f t="shared" si="5"/>
        <v>1</v>
      </c>
    </row>
    <row r="241" s="353" customFormat="1" ht="17.65" customHeight="1" spans="1:4">
      <c r="A241" s="200" t="s">
        <v>273</v>
      </c>
      <c r="B241" s="365">
        <v>410</v>
      </c>
      <c r="C241" s="371">
        <v>289</v>
      </c>
      <c r="D241" s="366">
        <f t="shared" si="5"/>
        <v>0.705</v>
      </c>
    </row>
    <row r="242" s="302" customFormat="1" ht="17.65" customHeight="1" spans="1:4">
      <c r="A242" s="200" t="s">
        <v>274</v>
      </c>
      <c r="B242" s="365">
        <v>137</v>
      </c>
      <c r="C242" s="371">
        <v>535</v>
      </c>
      <c r="D242" s="366">
        <f t="shared" si="5"/>
        <v>3.905</v>
      </c>
    </row>
    <row r="243" s="302" customFormat="1" ht="17.65" customHeight="1" spans="1:4">
      <c r="A243" s="200" t="s">
        <v>805</v>
      </c>
      <c r="B243" s="365"/>
      <c r="C243" s="371">
        <v>569</v>
      </c>
      <c r="D243" s="366" t="str">
        <f t="shared" si="5"/>
        <v/>
      </c>
    </row>
    <row r="244" s="302" customFormat="1" ht="17.65" customHeight="1" spans="1:4">
      <c r="A244" s="200" t="s">
        <v>806</v>
      </c>
      <c r="B244" s="365"/>
      <c r="C244" s="371">
        <v>96</v>
      </c>
      <c r="D244" s="366" t="str">
        <f t="shared" si="5"/>
        <v/>
      </c>
    </row>
    <row r="245" s="302" customFormat="1" ht="17.65" customHeight="1" spans="1:4">
      <c r="A245" s="204" t="s">
        <v>275</v>
      </c>
      <c r="B245" s="365">
        <f>SUM(B246:B252)</f>
        <v>1052</v>
      </c>
      <c r="C245" s="365">
        <f>SUM(C246:C252)</f>
        <v>797</v>
      </c>
      <c r="D245" s="366">
        <f t="shared" si="5"/>
        <v>0.758</v>
      </c>
    </row>
    <row r="246" s="302" customFormat="1" ht="17.65" customHeight="1" spans="1:4">
      <c r="A246" s="200" t="s">
        <v>99</v>
      </c>
      <c r="B246" s="365">
        <v>192</v>
      </c>
      <c r="C246" s="371">
        <v>187</v>
      </c>
      <c r="D246" s="366">
        <f t="shared" si="5"/>
        <v>0.974</v>
      </c>
    </row>
    <row r="247" s="302" customFormat="1" ht="17.65" customHeight="1" spans="1:4">
      <c r="A247" s="200" t="s">
        <v>100</v>
      </c>
      <c r="B247" s="365">
        <v>57</v>
      </c>
      <c r="C247" s="371"/>
      <c r="D247" s="366" t="str">
        <f t="shared" si="5"/>
        <v/>
      </c>
    </row>
    <row r="248" s="353" customFormat="1" ht="17.65" customHeight="1" spans="1:4">
      <c r="A248" s="200" t="s">
        <v>276</v>
      </c>
      <c r="B248" s="365">
        <v>52</v>
      </c>
      <c r="C248" s="371"/>
      <c r="D248" s="366" t="str">
        <f t="shared" si="5"/>
        <v/>
      </c>
    </row>
    <row r="249" s="302" customFormat="1" ht="17.65" customHeight="1" spans="1:4">
      <c r="A249" s="200" t="s">
        <v>277</v>
      </c>
      <c r="B249" s="365">
        <v>82</v>
      </c>
      <c r="C249" s="371">
        <v>17</v>
      </c>
      <c r="D249" s="366">
        <f t="shared" si="5"/>
        <v>0.207</v>
      </c>
    </row>
    <row r="250" s="302" customFormat="1" ht="17.65" customHeight="1" spans="1:4">
      <c r="A250" s="200" t="s">
        <v>278</v>
      </c>
      <c r="B250" s="365">
        <v>6</v>
      </c>
      <c r="C250" s="371"/>
      <c r="D250" s="366" t="str">
        <f t="shared" si="5"/>
        <v/>
      </c>
    </row>
    <row r="251" s="302" customFormat="1" ht="17.65" customHeight="1" spans="1:4">
      <c r="A251" s="200" t="s">
        <v>279</v>
      </c>
      <c r="B251" s="365">
        <v>452</v>
      </c>
      <c r="C251" s="371">
        <v>424</v>
      </c>
      <c r="D251" s="366">
        <f t="shared" si="5"/>
        <v>0.938</v>
      </c>
    </row>
    <row r="252" s="353" customFormat="1" ht="17.65" customHeight="1" spans="1:4">
      <c r="A252" s="200" t="s">
        <v>280</v>
      </c>
      <c r="B252" s="365">
        <v>211</v>
      </c>
      <c r="C252" s="371">
        <v>169</v>
      </c>
      <c r="D252" s="366">
        <f t="shared" si="5"/>
        <v>0.801</v>
      </c>
    </row>
    <row r="253" s="302" customFormat="1" ht="17.65" customHeight="1" spans="1:4">
      <c r="A253" s="204" t="s">
        <v>281</v>
      </c>
      <c r="B253" s="365">
        <f>SUM(B254:B255)</f>
        <v>144</v>
      </c>
      <c r="C253" s="365">
        <f>SUM(C254:C255)</f>
        <v>111</v>
      </c>
      <c r="D253" s="366">
        <f t="shared" si="5"/>
        <v>0.771</v>
      </c>
    </row>
    <row r="254" s="353" customFormat="1" ht="17.65" customHeight="1" spans="1:4">
      <c r="A254" s="200" t="s">
        <v>99</v>
      </c>
      <c r="B254" s="365">
        <v>141</v>
      </c>
      <c r="C254" s="371">
        <v>96</v>
      </c>
      <c r="D254" s="366">
        <f t="shared" ref="D254:D317" si="6">IF(AND(B254&lt;&gt;0,C254&lt;&gt;0),C254/B254,"")</f>
        <v>0.681</v>
      </c>
    </row>
    <row r="255" s="353" customFormat="1" ht="17.65" customHeight="1" spans="1:4">
      <c r="A255" s="200" t="s">
        <v>100</v>
      </c>
      <c r="B255" s="365">
        <v>3</v>
      </c>
      <c r="C255" s="371">
        <v>15</v>
      </c>
      <c r="D255" s="366">
        <f t="shared" si="6"/>
        <v>5</v>
      </c>
    </row>
    <row r="256" s="353" customFormat="1" ht="17.65" customHeight="1" spans="1:4">
      <c r="A256" s="204" t="s">
        <v>282</v>
      </c>
      <c r="B256" s="365">
        <f>SUM(B257:B258)</f>
        <v>10007</v>
      </c>
      <c r="C256" s="365">
        <f>SUM(C257:C258)</f>
        <v>11774</v>
      </c>
      <c r="D256" s="366">
        <f t="shared" si="6"/>
        <v>1.177</v>
      </c>
    </row>
    <row r="257" s="302" customFormat="1" ht="17.65" customHeight="1" spans="1:4">
      <c r="A257" s="200" t="s">
        <v>283</v>
      </c>
      <c r="B257" s="365">
        <v>4707</v>
      </c>
      <c r="C257" s="371">
        <v>5308</v>
      </c>
      <c r="D257" s="366">
        <f t="shared" si="6"/>
        <v>1.128</v>
      </c>
    </row>
    <row r="258" s="302" customFormat="1" ht="17.65" customHeight="1" spans="1:4">
      <c r="A258" s="200" t="s">
        <v>284</v>
      </c>
      <c r="B258" s="365">
        <v>5300</v>
      </c>
      <c r="C258" s="371">
        <v>6466</v>
      </c>
      <c r="D258" s="366">
        <f t="shared" si="6"/>
        <v>1.22</v>
      </c>
    </row>
    <row r="259" s="302" customFormat="1" ht="17.65" customHeight="1" spans="1:4">
      <c r="A259" s="204" t="s">
        <v>285</v>
      </c>
      <c r="B259" s="365">
        <f>SUM(B260:B261)</f>
        <v>1528</v>
      </c>
      <c r="C259" s="365">
        <f>SUM(C260:C261)</f>
        <v>1559</v>
      </c>
      <c r="D259" s="366">
        <f t="shared" si="6"/>
        <v>1.02</v>
      </c>
    </row>
    <row r="260" s="302" customFormat="1" ht="17.65" customHeight="1" spans="1:4">
      <c r="A260" s="200" t="s">
        <v>286</v>
      </c>
      <c r="B260" s="365">
        <v>1510</v>
      </c>
      <c r="C260" s="371">
        <v>1559</v>
      </c>
      <c r="D260" s="366">
        <f t="shared" si="6"/>
        <v>1.032</v>
      </c>
    </row>
    <row r="261" s="302" customFormat="1" ht="17.65" customHeight="1" spans="1:4">
      <c r="A261" s="200" t="s">
        <v>287</v>
      </c>
      <c r="B261" s="365">
        <v>18</v>
      </c>
      <c r="C261" s="371"/>
      <c r="D261" s="366" t="str">
        <f t="shared" si="6"/>
        <v/>
      </c>
    </row>
    <row r="262" s="302" customFormat="1" ht="17.65" customHeight="1" spans="1:4">
      <c r="A262" s="204" t="s">
        <v>288</v>
      </c>
      <c r="B262" s="365">
        <f>SUM(B263:B264)</f>
        <v>1494</v>
      </c>
      <c r="C262" s="365">
        <f>SUM(C263:C264)</f>
        <v>1400</v>
      </c>
      <c r="D262" s="366">
        <f t="shared" si="6"/>
        <v>0.937</v>
      </c>
    </row>
    <row r="263" s="353" customFormat="1" ht="17.65" customHeight="1" spans="1:4">
      <c r="A263" s="200" t="s">
        <v>289</v>
      </c>
      <c r="B263" s="365">
        <v>50</v>
      </c>
      <c r="C263" s="371">
        <v>50</v>
      </c>
      <c r="D263" s="366">
        <f t="shared" si="6"/>
        <v>1</v>
      </c>
    </row>
    <row r="264" s="302" customFormat="1" ht="17.65" customHeight="1" spans="1:4">
      <c r="A264" s="200" t="s">
        <v>290</v>
      </c>
      <c r="B264" s="365">
        <v>1444</v>
      </c>
      <c r="C264" s="371">
        <v>1350</v>
      </c>
      <c r="D264" s="366">
        <f t="shared" si="6"/>
        <v>0.935</v>
      </c>
    </row>
    <row r="265" s="302" customFormat="1" ht="17.65" customHeight="1" spans="1:4">
      <c r="A265" s="204" t="s">
        <v>291</v>
      </c>
      <c r="B265" s="365">
        <f>SUM(B266:B266)</f>
        <v>462</v>
      </c>
      <c r="C265" s="365">
        <f>SUM(C266:C266)</f>
        <v>438</v>
      </c>
      <c r="D265" s="366">
        <f t="shared" si="6"/>
        <v>0.948</v>
      </c>
    </row>
    <row r="266" s="302" customFormat="1" ht="17.65" customHeight="1" spans="1:4">
      <c r="A266" s="200" t="s">
        <v>292</v>
      </c>
      <c r="B266" s="365">
        <v>462</v>
      </c>
      <c r="C266" s="371">
        <v>438</v>
      </c>
      <c r="D266" s="366">
        <f t="shared" si="6"/>
        <v>0.948</v>
      </c>
    </row>
    <row r="267" s="302" customFormat="1" ht="17.65" customHeight="1" spans="1:4">
      <c r="A267" s="204" t="s">
        <v>293</v>
      </c>
      <c r="B267" s="365">
        <f>SUM(B268:B269)</f>
        <v>5137</v>
      </c>
      <c r="C267" s="365">
        <f>SUM(C268:C269)</f>
        <v>11410</v>
      </c>
      <c r="D267" s="366">
        <f t="shared" si="6"/>
        <v>2.221</v>
      </c>
    </row>
    <row r="268" s="302" customFormat="1" ht="17.65" customHeight="1" spans="1:4">
      <c r="A268" s="200" t="s">
        <v>294</v>
      </c>
      <c r="B268" s="365"/>
      <c r="C268" s="365">
        <v>1500</v>
      </c>
      <c r="D268" s="366" t="str">
        <f t="shared" si="6"/>
        <v/>
      </c>
    </row>
    <row r="269" s="302" customFormat="1" ht="17.65" customHeight="1" spans="1:4">
      <c r="A269" s="200" t="s">
        <v>295</v>
      </c>
      <c r="B269" s="365">
        <v>5137</v>
      </c>
      <c r="C269" s="371">
        <v>9910</v>
      </c>
      <c r="D269" s="366">
        <f t="shared" si="6"/>
        <v>1.929</v>
      </c>
    </row>
    <row r="270" s="302" customFormat="1" ht="17.65" customHeight="1" spans="1:4">
      <c r="A270" s="204" t="s">
        <v>296</v>
      </c>
      <c r="B270" s="365">
        <f>SUM(B271:B271)</f>
        <v>0</v>
      </c>
      <c r="C270" s="365">
        <f>SUM(C271:C271)</f>
        <v>0</v>
      </c>
      <c r="D270" s="366" t="str">
        <f t="shared" si="6"/>
        <v/>
      </c>
    </row>
    <row r="271" s="302" customFormat="1" ht="17.65" customHeight="1" spans="1:4">
      <c r="A271" s="200" t="s">
        <v>298</v>
      </c>
      <c r="B271" s="365"/>
      <c r="C271" s="371"/>
      <c r="D271" s="366" t="str">
        <f t="shared" si="6"/>
        <v/>
      </c>
    </row>
    <row r="272" s="353" customFormat="1" ht="17.65" customHeight="1" spans="1:4">
      <c r="A272" s="204" t="s">
        <v>807</v>
      </c>
      <c r="B272" s="365">
        <f>SUM(B273:B277)</f>
        <v>126</v>
      </c>
      <c r="C272" s="365">
        <v>613</v>
      </c>
      <c r="D272" s="366">
        <f t="shared" si="6"/>
        <v>4.865</v>
      </c>
    </row>
    <row r="273" s="302" customFormat="1" ht="17.65" customHeight="1" spans="1:4">
      <c r="A273" s="200" t="s">
        <v>99</v>
      </c>
      <c r="B273" s="365">
        <v>63</v>
      </c>
      <c r="C273" s="371">
        <v>150</v>
      </c>
      <c r="D273" s="366">
        <f t="shared" si="6"/>
        <v>2.381</v>
      </c>
    </row>
    <row r="274" s="302" customFormat="1" ht="17.65" customHeight="1" spans="1:4">
      <c r="A274" s="200" t="s">
        <v>100</v>
      </c>
      <c r="B274" s="365">
        <v>23</v>
      </c>
      <c r="C274" s="371">
        <v>260</v>
      </c>
      <c r="D274" s="366">
        <f t="shared" si="6"/>
        <v>11.304</v>
      </c>
    </row>
    <row r="275" s="302" customFormat="1" ht="17.65" customHeight="1" spans="1:4">
      <c r="A275" s="200" t="s">
        <v>781</v>
      </c>
      <c r="B275" s="365">
        <v>35</v>
      </c>
      <c r="C275" s="371"/>
      <c r="D275" s="366" t="str">
        <f t="shared" si="6"/>
        <v/>
      </c>
    </row>
    <row r="276" s="302" customFormat="1" ht="17.65" customHeight="1" spans="1:4">
      <c r="A276" s="200" t="s">
        <v>808</v>
      </c>
      <c r="B276" s="365">
        <v>5</v>
      </c>
      <c r="C276" s="371">
        <v>61</v>
      </c>
      <c r="D276" s="366">
        <f t="shared" si="6"/>
        <v>12.2</v>
      </c>
    </row>
    <row r="277" s="302" customFormat="1" ht="17.65" customHeight="1" spans="1:4">
      <c r="A277" s="200" t="s">
        <v>809</v>
      </c>
      <c r="B277" s="365"/>
      <c r="C277" s="371">
        <v>143</v>
      </c>
      <c r="D277" s="366" t="str">
        <f t="shared" si="6"/>
        <v/>
      </c>
    </row>
    <row r="278" s="302" customFormat="1" ht="17.65" customHeight="1" spans="1:4">
      <c r="A278" s="204" t="s">
        <v>304</v>
      </c>
      <c r="B278" s="365">
        <f>B279</f>
        <v>3</v>
      </c>
      <c r="C278" s="365">
        <f>C279</f>
        <v>195</v>
      </c>
      <c r="D278" s="366">
        <f t="shared" si="6"/>
        <v>65</v>
      </c>
    </row>
    <row r="279" s="353" customFormat="1" ht="17.65" customHeight="1" spans="1:4">
      <c r="A279" s="200" t="s">
        <v>305</v>
      </c>
      <c r="B279" s="365">
        <v>3</v>
      </c>
      <c r="C279" s="371">
        <v>195</v>
      </c>
      <c r="D279" s="366">
        <f t="shared" si="6"/>
        <v>65</v>
      </c>
    </row>
    <row r="280" s="302" customFormat="1" ht="17.65" customHeight="1" spans="1:4">
      <c r="A280" s="204" t="s">
        <v>810</v>
      </c>
      <c r="B280" s="365">
        <f>SUM(B281+B285+B288+B291+B300+B304+B308+B310+B314+B316+B318)</f>
        <v>35065</v>
      </c>
      <c r="C280" s="365">
        <f>SUM(C281+C285+C288+C291+C298+C300+C304+C308+C310+C314+C316+C318)</f>
        <v>31912</v>
      </c>
      <c r="D280" s="366">
        <f t="shared" si="6"/>
        <v>0.91</v>
      </c>
    </row>
    <row r="281" s="302" customFormat="1" ht="17.65" customHeight="1" spans="1:4">
      <c r="A281" s="204" t="s">
        <v>811</v>
      </c>
      <c r="B281" s="365">
        <f>SUM(B282:B284)</f>
        <v>670</v>
      </c>
      <c r="C281" s="365">
        <f>SUM(C282:C284)</f>
        <v>445</v>
      </c>
      <c r="D281" s="366">
        <f t="shared" si="6"/>
        <v>0.664</v>
      </c>
    </row>
    <row r="282" s="302" customFormat="1" ht="17.65" customHeight="1" spans="1:4">
      <c r="A282" s="200" t="s">
        <v>99</v>
      </c>
      <c r="B282" s="365">
        <v>434</v>
      </c>
      <c r="C282" s="371">
        <v>375</v>
      </c>
      <c r="D282" s="366">
        <f t="shared" si="6"/>
        <v>0.864</v>
      </c>
    </row>
    <row r="283" s="302" customFormat="1" ht="17.65" customHeight="1" spans="1:4">
      <c r="A283" s="200" t="s">
        <v>100</v>
      </c>
      <c r="B283" s="365">
        <v>226</v>
      </c>
      <c r="C283" s="371">
        <v>70</v>
      </c>
      <c r="D283" s="366">
        <f t="shared" si="6"/>
        <v>0.31</v>
      </c>
    </row>
    <row r="284" s="302" customFormat="1" ht="17.65" customHeight="1" spans="1:4">
      <c r="A284" s="200" t="s">
        <v>812</v>
      </c>
      <c r="B284" s="365">
        <v>10</v>
      </c>
      <c r="C284" s="371"/>
      <c r="D284" s="366" t="str">
        <f t="shared" si="6"/>
        <v/>
      </c>
    </row>
    <row r="285" s="353" customFormat="1" ht="17.65" customHeight="1" spans="1:4">
      <c r="A285" s="204" t="s">
        <v>309</v>
      </c>
      <c r="B285" s="365">
        <f>SUM(B286:B287)</f>
        <v>2220</v>
      </c>
      <c r="C285" s="365">
        <f>SUM(C286:C287)</f>
        <v>2205</v>
      </c>
      <c r="D285" s="366">
        <f t="shared" si="6"/>
        <v>0.993</v>
      </c>
    </row>
    <row r="286" s="302" customFormat="1" ht="17.65" customHeight="1" spans="1:4">
      <c r="A286" s="200" t="s">
        <v>310</v>
      </c>
      <c r="B286" s="365">
        <v>1955</v>
      </c>
      <c r="C286" s="371">
        <v>1605</v>
      </c>
      <c r="D286" s="366">
        <f t="shared" si="6"/>
        <v>0.821</v>
      </c>
    </row>
    <row r="287" s="302" customFormat="1" ht="17.65" customHeight="1" spans="1:4">
      <c r="A287" s="200" t="s">
        <v>311</v>
      </c>
      <c r="B287" s="365">
        <v>265</v>
      </c>
      <c r="C287" s="371">
        <v>600</v>
      </c>
      <c r="D287" s="366">
        <f t="shared" si="6"/>
        <v>2.264</v>
      </c>
    </row>
    <row r="288" s="302" customFormat="1" ht="17.65" customHeight="1" spans="1:4">
      <c r="A288" s="204" t="s">
        <v>312</v>
      </c>
      <c r="B288" s="365">
        <f>SUM(B289:B290)</f>
        <v>3822</v>
      </c>
      <c r="C288" s="365">
        <f>SUM(C289:C290)</f>
        <v>3482</v>
      </c>
      <c r="D288" s="366">
        <f t="shared" si="6"/>
        <v>0.911</v>
      </c>
    </row>
    <row r="289" s="302" customFormat="1" ht="17.65" customHeight="1" spans="1:4">
      <c r="A289" s="200" t="s">
        <v>313</v>
      </c>
      <c r="B289" s="365">
        <v>3722</v>
      </c>
      <c r="C289" s="371">
        <v>3261</v>
      </c>
      <c r="D289" s="366">
        <f t="shared" si="6"/>
        <v>0.876</v>
      </c>
    </row>
    <row r="290" s="302" customFormat="1" ht="17.65" customHeight="1" spans="1:4">
      <c r="A290" s="200" t="s">
        <v>314</v>
      </c>
      <c r="B290" s="365">
        <v>100</v>
      </c>
      <c r="C290" s="371">
        <v>221</v>
      </c>
      <c r="D290" s="366">
        <f t="shared" si="6"/>
        <v>2.21</v>
      </c>
    </row>
    <row r="291" s="302" customFormat="1" ht="17.65" customHeight="1" spans="1:4">
      <c r="A291" s="204" t="s">
        <v>315</v>
      </c>
      <c r="B291" s="365">
        <f>SUM(B292:B297)</f>
        <v>3128</v>
      </c>
      <c r="C291" s="365">
        <f>SUM(C292:C297)</f>
        <v>3751</v>
      </c>
      <c r="D291" s="366">
        <f t="shared" si="6"/>
        <v>1.199</v>
      </c>
    </row>
    <row r="292" s="353" customFormat="1" ht="17.65" customHeight="1" spans="1:4">
      <c r="A292" s="200" t="s">
        <v>316</v>
      </c>
      <c r="B292" s="365">
        <v>420</v>
      </c>
      <c r="C292" s="371">
        <v>463</v>
      </c>
      <c r="D292" s="366">
        <f t="shared" si="6"/>
        <v>1.102</v>
      </c>
    </row>
    <row r="293" s="302" customFormat="1" ht="17.65" customHeight="1" spans="1:4">
      <c r="A293" s="200" t="s">
        <v>317</v>
      </c>
      <c r="B293" s="365">
        <v>100</v>
      </c>
      <c r="C293" s="371">
        <v>95</v>
      </c>
      <c r="D293" s="366">
        <f t="shared" si="6"/>
        <v>0.95</v>
      </c>
    </row>
    <row r="294" s="302" customFormat="1" ht="17.65" customHeight="1" spans="1:4">
      <c r="A294" s="200" t="s">
        <v>318</v>
      </c>
      <c r="B294" s="365">
        <v>505</v>
      </c>
      <c r="C294" s="371">
        <v>536</v>
      </c>
      <c r="D294" s="366">
        <f t="shared" si="6"/>
        <v>1.061</v>
      </c>
    </row>
    <row r="295" s="302" customFormat="1" ht="17.65" customHeight="1" spans="1:4">
      <c r="A295" s="200" t="s">
        <v>319</v>
      </c>
      <c r="B295" s="365">
        <v>1872</v>
      </c>
      <c r="C295" s="371">
        <v>2287</v>
      </c>
      <c r="D295" s="366">
        <f t="shared" si="6"/>
        <v>1.222</v>
      </c>
    </row>
    <row r="296" s="302" customFormat="1" ht="17.65" customHeight="1" spans="1:4">
      <c r="A296" s="200" t="s">
        <v>813</v>
      </c>
      <c r="B296" s="365">
        <v>179</v>
      </c>
      <c r="C296" s="371">
        <v>370</v>
      </c>
      <c r="D296" s="366">
        <f t="shared" si="6"/>
        <v>2.067</v>
      </c>
    </row>
    <row r="297" s="302" customFormat="1" ht="17.65" customHeight="1" spans="1:4">
      <c r="A297" s="200" t="s">
        <v>321</v>
      </c>
      <c r="B297" s="365">
        <v>52</v>
      </c>
      <c r="C297" s="371"/>
      <c r="D297" s="366" t="str">
        <f t="shared" si="6"/>
        <v/>
      </c>
    </row>
    <row r="298" s="302" customFormat="1" ht="17.65" customHeight="1" spans="1:4">
      <c r="A298" s="204" t="s">
        <v>814</v>
      </c>
      <c r="B298" s="365"/>
      <c r="C298" s="371">
        <f>SUM(C299)</f>
        <v>10</v>
      </c>
      <c r="D298" s="366" t="str">
        <f t="shared" si="6"/>
        <v/>
      </c>
    </row>
    <row r="299" s="302" customFormat="1" ht="17.65" customHeight="1" spans="1:4">
      <c r="A299" s="200" t="s">
        <v>815</v>
      </c>
      <c r="B299" s="365"/>
      <c r="C299" s="371">
        <v>10</v>
      </c>
      <c r="D299" s="366" t="str">
        <f t="shared" si="6"/>
        <v/>
      </c>
    </row>
    <row r="300" s="353" customFormat="1" ht="17.65" customHeight="1" spans="1:4">
      <c r="A300" s="204" t="s">
        <v>322</v>
      </c>
      <c r="B300" s="365">
        <f>SUM(B301:B303)</f>
        <v>968</v>
      </c>
      <c r="C300" s="365">
        <f>SUM(C301:C303)</f>
        <v>487</v>
      </c>
      <c r="D300" s="366">
        <f t="shared" si="6"/>
        <v>0.503</v>
      </c>
    </row>
    <row r="301" s="302" customFormat="1" ht="17.65" customHeight="1" spans="1:4">
      <c r="A301" s="200" t="s">
        <v>323</v>
      </c>
      <c r="B301" s="365">
        <v>40</v>
      </c>
      <c r="C301" s="371">
        <v>162</v>
      </c>
      <c r="D301" s="366">
        <f t="shared" si="6"/>
        <v>4.05</v>
      </c>
    </row>
    <row r="302" s="302" customFormat="1" ht="17.65" customHeight="1" spans="1:4">
      <c r="A302" s="200" t="s">
        <v>324</v>
      </c>
      <c r="B302" s="365">
        <v>416</v>
      </c>
      <c r="C302" s="371">
        <v>325</v>
      </c>
      <c r="D302" s="366">
        <f t="shared" si="6"/>
        <v>0.781</v>
      </c>
    </row>
    <row r="303" s="302" customFormat="1" ht="17.65" customHeight="1" spans="1:4">
      <c r="A303" s="200" t="s">
        <v>325</v>
      </c>
      <c r="B303" s="365">
        <v>512</v>
      </c>
      <c r="C303" s="371"/>
      <c r="D303" s="366" t="str">
        <f t="shared" si="6"/>
        <v/>
      </c>
    </row>
    <row r="304" s="302" customFormat="1" ht="17.65" customHeight="1" spans="1:4">
      <c r="A304" s="204" t="s">
        <v>816</v>
      </c>
      <c r="B304" s="365">
        <f>SUM(B305:B307)</f>
        <v>6880</v>
      </c>
      <c r="C304" s="365">
        <f>SUM(C305:C307)</f>
        <v>7229</v>
      </c>
      <c r="D304" s="366">
        <f t="shared" si="6"/>
        <v>1.051</v>
      </c>
    </row>
    <row r="305" s="353" customFormat="1" ht="17.65" customHeight="1" spans="1:4">
      <c r="A305" s="200" t="s">
        <v>327</v>
      </c>
      <c r="B305" s="365">
        <v>1643</v>
      </c>
      <c r="C305" s="371">
        <v>1677</v>
      </c>
      <c r="D305" s="366">
        <f t="shared" si="6"/>
        <v>1.021</v>
      </c>
    </row>
    <row r="306" s="302" customFormat="1" ht="17.65" customHeight="1" spans="1:4">
      <c r="A306" s="200" t="s">
        <v>328</v>
      </c>
      <c r="B306" s="365">
        <v>2900</v>
      </c>
      <c r="C306" s="371">
        <v>3075</v>
      </c>
      <c r="D306" s="366">
        <f t="shared" si="6"/>
        <v>1.06</v>
      </c>
    </row>
    <row r="307" s="302" customFormat="1" ht="17.65" customHeight="1" spans="1:4">
      <c r="A307" s="200" t="s">
        <v>329</v>
      </c>
      <c r="B307" s="365">
        <v>2337</v>
      </c>
      <c r="C307" s="371">
        <v>2477</v>
      </c>
      <c r="D307" s="366">
        <f t="shared" si="6"/>
        <v>1.06</v>
      </c>
    </row>
    <row r="308" s="302" customFormat="1" ht="17.65" customHeight="1" spans="1:4">
      <c r="A308" s="204" t="s">
        <v>817</v>
      </c>
      <c r="B308" s="365">
        <f>SUM(B309:B309)</f>
        <v>13791</v>
      </c>
      <c r="C308" s="365">
        <f>SUM(C309:C309)</f>
        <v>13195</v>
      </c>
      <c r="D308" s="366">
        <f t="shared" si="6"/>
        <v>0.957</v>
      </c>
    </row>
    <row r="309" s="302" customFormat="1" ht="17.65" customHeight="1" spans="1:4">
      <c r="A309" s="200" t="s">
        <v>331</v>
      </c>
      <c r="B309" s="365">
        <v>13791</v>
      </c>
      <c r="C309" s="371">
        <v>13195</v>
      </c>
      <c r="D309" s="366">
        <f t="shared" si="6"/>
        <v>0.957</v>
      </c>
    </row>
    <row r="310" s="302" customFormat="1" ht="17.65" customHeight="1" spans="1:4">
      <c r="A310" s="204" t="s">
        <v>818</v>
      </c>
      <c r="B310" s="365">
        <f>SUM(B311:B313)</f>
        <v>3480</v>
      </c>
      <c r="C310" s="365">
        <f>SUM(C311:C313)</f>
        <v>1026</v>
      </c>
      <c r="D310" s="366">
        <f t="shared" si="6"/>
        <v>0.295</v>
      </c>
    </row>
    <row r="311" s="302" customFormat="1" ht="17.65" customHeight="1" spans="1:4">
      <c r="A311" s="200" t="s">
        <v>334</v>
      </c>
      <c r="B311" s="365">
        <v>2896</v>
      </c>
      <c r="C311" s="371"/>
      <c r="D311" s="366" t="str">
        <f t="shared" si="6"/>
        <v/>
      </c>
    </row>
    <row r="312" s="302" customFormat="1" ht="17.65" customHeight="1" spans="1:4">
      <c r="A312" s="200" t="s">
        <v>335</v>
      </c>
      <c r="B312" s="365">
        <v>10</v>
      </c>
      <c r="C312" s="371"/>
      <c r="D312" s="366" t="str">
        <f t="shared" si="6"/>
        <v/>
      </c>
    </row>
    <row r="313" s="353" customFormat="1" ht="17.65" customHeight="1" spans="1:4">
      <c r="A313" s="200" t="s">
        <v>819</v>
      </c>
      <c r="B313" s="365">
        <v>574</v>
      </c>
      <c r="C313" s="371">
        <v>1026</v>
      </c>
      <c r="D313" s="366">
        <f t="shared" si="6"/>
        <v>1.787</v>
      </c>
    </row>
    <row r="314" s="302" customFormat="1" ht="17.65" customHeight="1" spans="1:4">
      <c r="A314" s="204" t="s">
        <v>820</v>
      </c>
      <c r="B314" s="365">
        <f>SUM(B315:B315)</f>
        <v>69</v>
      </c>
      <c r="C314" s="365">
        <f>SUM(C315:C315)</f>
        <v>64</v>
      </c>
      <c r="D314" s="366">
        <f t="shared" si="6"/>
        <v>0.928</v>
      </c>
    </row>
    <row r="315" s="302" customFormat="1" ht="17.65" customHeight="1" spans="1:4">
      <c r="A315" s="200" t="s">
        <v>821</v>
      </c>
      <c r="B315" s="365">
        <v>69</v>
      </c>
      <c r="C315" s="371">
        <v>64</v>
      </c>
      <c r="D315" s="366">
        <f t="shared" si="6"/>
        <v>0.928</v>
      </c>
    </row>
    <row r="316" s="302" customFormat="1" ht="17.65" customHeight="1" spans="1:4">
      <c r="A316" s="204" t="s">
        <v>822</v>
      </c>
      <c r="B316" s="365">
        <f>B317</f>
        <v>37</v>
      </c>
      <c r="C316" s="365">
        <f>C317</f>
        <v>18</v>
      </c>
      <c r="D316" s="366">
        <f t="shared" si="6"/>
        <v>0.486</v>
      </c>
    </row>
    <row r="317" s="353" customFormat="1" ht="17.65" customHeight="1" spans="1:4">
      <c r="A317" s="200" t="s">
        <v>823</v>
      </c>
      <c r="B317" s="365">
        <v>37</v>
      </c>
      <c r="C317" s="371">
        <v>18</v>
      </c>
      <c r="D317" s="366">
        <f t="shared" si="6"/>
        <v>0.486</v>
      </c>
    </row>
    <row r="318" s="302" customFormat="1" ht="17.65" customHeight="1" spans="1:4">
      <c r="A318" s="204" t="s">
        <v>824</v>
      </c>
      <c r="B318" s="365">
        <f>B319</f>
        <v>0</v>
      </c>
      <c r="C318" s="365">
        <f>C319</f>
        <v>0</v>
      </c>
      <c r="D318" s="366" t="str">
        <f t="shared" ref="D318:D376" si="7">IF(AND(B318&lt;&gt;0,C318&lt;&gt;0),C318/B318,"")</f>
        <v/>
      </c>
    </row>
    <row r="319" s="353" customFormat="1" ht="17.65" customHeight="1" spans="1:4">
      <c r="A319" s="200" t="s">
        <v>825</v>
      </c>
      <c r="B319" s="365"/>
      <c r="C319" s="371"/>
      <c r="D319" s="366" t="str">
        <f t="shared" si="7"/>
        <v/>
      </c>
    </row>
    <row r="320" s="302" customFormat="1" ht="17.65" customHeight="1" spans="1:4">
      <c r="A320" s="204" t="s">
        <v>826</v>
      </c>
      <c r="B320" s="365">
        <f>SUM(B321+B329+B332+B335+B341+B339+B327+B325)</f>
        <v>4957</v>
      </c>
      <c r="C320" s="365">
        <f>SUM(C321+C329+C332+C335+C341)</f>
        <v>4608</v>
      </c>
      <c r="D320" s="366">
        <f t="shared" si="7"/>
        <v>0.93</v>
      </c>
    </row>
    <row r="321" s="302" customFormat="1" ht="17.65" customHeight="1" spans="1:4">
      <c r="A321" s="204" t="s">
        <v>342</v>
      </c>
      <c r="B321" s="365">
        <f>SUM(B322:B324)</f>
        <v>401</v>
      </c>
      <c r="C321" s="365">
        <f>SUM(C322:C323)</f>
        <v>334</v>
      </c>
      <c r="D321" s="366">
        <f t="shared" si="7"/>
        <v>0.833</v>
      </c>
    </row>
    <row r="322" s="353" customFormat="1" ht="17.65" customHeight="1" spans="1:4">
      <c r="A322" s="200" t="s">
        <v>99</v>
      </c>
      <c r="B322" s="365">
        <v>333</v>
      </c>
      <c r="C322" s="371">
        <v>304</v>
      </c>
      <c r="D322" s="366">
        <f t="shared" si="7"/>
        <v>0.913</v>
      </c>
    </row>
    <row r="323" s="302" customFormat="1" ht="17.65" customHeight="1" spans="1:4">
      <c r="A323" s="200" t="s">
        <v>100</v>
      </c>
      <c r="B323" s="365">
        <v>61</v>
      </c>
      <c r="C323" s="371">
        <v>30</v>
      </c>
      <c r="D323" s="366">
        <f t="shared" si="7"/>
        <v>0.492</v>
      </c>
    </row>
    <row r="324" s="302" customFormat="1" ht="17.65" customHeight="1" spans="1:4">
      <c r="A324" s="200" t="s">
        <v>343</v>
      </c>
      <c r="B324" s="365">
        <v>7</v>
      </c>
      <c r="C324" s="371"/>
      <c r="D324" s="366" t="str">
        <f t="shared" si="7"/>
        <v/>
      </c>
    </row>
    <row r="325" s="302" customFormat="1" ht="17.65" customHeight="1" spans="1:4">
      <c r="A325" s="373" t="s">
        <v>344</v>
      </c>
      <c r="B325" s="365">
        <f>SUM(B326)</f>
        <v>30</v>
      </c>
      <c r="C325" s="371"/>
      <c r="D325" s="366" t="str">
        <f t="shared" si="7"/>
        <v/>
      </c>
    </row>
    <row r="326" s="302" customFormat="1" ht="17.65" customHeight="1" spans="1:4">
      <c r="A326" s="374" t="s">
        <v>345</v>
      </c>
      <c r="B326" s="365">
        <v>30</v>
      </c>
      <c r="C326" s="371"/>
      <c r="D326" s="366" t="str">
        <f t="shared" si="7"/>
        <v/>
      </c>
    </row>
    <row r="327" s="302" customFormat="1" ht="17.65" customHeight="1" spans="1:4">
      <c r="A327" s="373" t="s">
        <v>346</v>
      </c>
      <c r="B327" s="365">
        <f>SUM(B328)</f>
        <v>189</v>
      </c>
      <c r="C327" s="371"/>
      <c r="D327" s="366" t="str">
        <f t="shared" si="7"/>
        <v/>
      </c>
    </row>
    <row r="328" s="302" customFormat="1" ht="17.65" customHeight="1" spans="1:4">
      <c r="A328" s="374" t="s">
        <v>347</v>
      </c>
      <c r="B328" s="365">
        <v>189</v>
      </c>
      <c r="C328" s="371"/>
      <c r="D328" s="366" t="str">
        <f t="shared" si="7"/>
        <v/>
      </c>
    </row>
    <row r="329" s="302" customFormat="1" ht="17.65" customHeight="1" spans="1:4">
      <c r="A329" s="204" t="s">
        <v>348</v>
      </c>
      <c r="B329" s="365">
        <f>SUM(B330:B331)</f>
        <v>1757</v>
      </c>
      <c r="C329" s="365">
        <f>SUM(C330:C331)</f>
        <v>2250</v>
      </c>
      <c r="D329" s="366">
        <f t="shared" si="7"/>
        <v>1.281</v>
      </c>
    </row>
    <row r="330" s="353" customFormat="1" ht="17.65" customHeight="1" spans="1:4">
      <c r="A330" s="200" t="s">
        <v>349</v>
      </c>
      <c r="B330" s="365">
        <v>1730</v>
      </c>
      <c r="C330" s="371">
        <v>2250</v>
      </c>
      <c r="D330" s="366">
        <f t="shared" si="7"/>
        <v>1.301</v>
      </c>
    </row>
    <row r="331" s="302" customFormat="1" ht="17.65" customHeight="1" spans="1:4">
      <c r="A331" s="200" t="s">
        <v>351</v>
      </c>
      <c r="B331" s="365">
        <v>27</v>
      </c>
      <c r="C331" s="371"/>
      <c r="D331" s="366" t="str">
        <f t="shared" si="7"/>
        <v/>
      </c>
    </row>
    <row r="332" s="302" customFormat="1" ht="17.65" customHeight="1" spans="1:4">
      <c r="A332" s="204" t="s">
        <v>352</v>
      </c>
      <c r="B332" s="365">
        <f>SUM(B333:B334)</f>
        <v>337</v>
      </c>
      <c r="C332" s="365">
        <f>SUM(C333:C334)</f>
        <v>383</v>
      </c>
      <c r="D332" s="366">
        <f t="shared" si="7"/>
        <v>1.136</v>
      </c>
    </row>
    <row r="333" s="353" customFormat="1" ht="17.65" customHeight="1" spans="1:4">
      <c r="A333" s="200" t="s">
        <v>353</v>
      </c>
      <c r="B333" s="365">
        <v>337</v>
      </c>
      <c r="C333" s="371">
        <v>343</v>
      </c>
      <c r="D333" s="366">
        <f t="shared" si="7"/>
        <v>1.018</v>
      </c>
    </row>
    <row r="334" s="353" customFormat="1" ht="17.65" customHeight="1" spans="1:4">
      <c r="A334" s="200" t="s">
        <v>354</v>
      </c>
      <c r="B334" s="365"/>
      <c r="C334" s="371">
        <v>40</v>
      </c>
      <c r="D334" s="366" t="str">
        <f t="shared" si="7"/>
        <v/>
      </c>
    </row>
    <row r="335" s="302" customFormat="1" ht="17.65" customHeight="1" spans="1:4">
      <c r="A335" s="204" t="s">
        <v>827</v>
      </c>
      <c r="B335" s="365">
        <f>SUM(B336:B338)</f>
        <v>2239</v>
      </c>
      <c r="C335" s="365">
        <f>SUM(C336:C338)</f>
        <v>1641</v>
      </c>
      <c r="D335" s="366">
        <f t="shared" si="7"/>
        <v>0.733</v>
      </c>
    </row>
    <row r="336" s="353" customFormat="1" ht="17.65" customHeight="1" spans="1:4">
      <c r="A336" s="200" t="s">
        <v>356</v>
      </c>
      <c r="B336" s="365">
        <v>1967</v>
      </c>
      <c r="C336" s="371">
        <v>1281</v>
      </c>
      <c r="D336" s="366">
        <f t="shared" si="7"/>
        <v>0.651</v>
      </c>
    </row>
    <row r="337" s="353" customFormat="1" ht="17.65" customHeight="1" spans="1:4">
      <c r="A337" s="200" t="s">
        <v>357</v>
      </c>
      <c r="B337" s="365">
        <v>180</v>
      </c>
      <c r="C337" s="371"/>
      <c r="D337" s="366" t="str">
        <f t="shared" si="7"/>
        <v/>
      </c>
    </row>
    <row r="338" s="302" customFormat="1" ht="17.65" customHeight="1" spans="1:4">
      <c r="A338" s="200" t="s">
        <v>828</v>
      </c>
      <c r="B338" s="365">
        <v>92</v>
      </c>
      <c r="C338" s="371">
        <v>360</v>
      </c>
      <c r="D338" s="366">
        <f t="shared" si="7"/>
        <v>3.913</v>
      </c>
    </row>
    <row r="339" s="302" customFormat="1" ht="17.65" customHeight="1" spans="1:4">
      <c r="A339" s="204" t="s">
        <v>829</v>
      </c>
      <c r="B339" s="365">
        <f>SUM(B340)</f>
        <v>4</v>
      </c>
      <c r="C339" s="371"/>
      <c r="D339" s="366" t="str">
        <f t="shared" si="7"/>
        <v/>
      </c>
    </row>
    <row r="340" s="302" customFormat="1" ht="17.65" customHeight="1" spans="1:4">
      <c r="A340" s="200" t="s">
        <v>360</v>
      </c>
      <c r="B340" s="365">
        <v>4</v>
      </c>
      <c r="C340" s="371"/>
      <c r="D340" s="366" t="str">
        <f t="shared" si="7"/>
        <v/>
      </c>
    </row>
    <row r="341" s="302" customFormat="1" ht="17.65" customHeight="1" spans="1:4">
      <c r="A341" s="204" t="s">
        <v>830</v>
      </c>
      <c r="B341" s="365">
        <f>B342</f>
        <v>0</v>
      </c>
      <c r="C341" s="365">
        <f>C342</f>
        <v>0</v>
      </c>
      <c r="D341" s="366" t="str">
        <f t="shared" si="7"/>
        <v/>
      </c>
    </row>
    <row r="342" s="353" customFormat="1" ht="17.65" customHeight="1" spans="1:4">
      <c r="A342" s="200" t="s">
        <v>831</v>
      </c>
      <c r="B342" s="365"/>
      <c r="C342" s="371"/>
      <c r="D342" s="366" t="str">
        <f t="shared" si="7"/>
        <v/>
      </c>
    </row>
    <row r="343" s="302" customFormat="1" ht="17.65" customHeight="1" spans="1:4">
      <c r="A343" s="204" t="s">
        <v>832</v>
      </c>
      <c r="B343" s="365">
        <f>SUM(B344+B348+B350+B353+B355)</f>
        <v>5043</v>
      </c>
      <c r="C343" s="365">
        <f>SUM(C344+C348+C350+C353+C355)</f>
        <v>1517</v>
      </c>
      <c r="D343" s="366">
        <f t="shared" si="7"/>
        <v>0.301</v>
      </c>
    </row>
    <row r="344" s="302" customFormat="1" ht="17.65" customHeight="1" spans="1:4">
      <c r="A344" s="204" t="s">
        <v>833</v>
      </c>
      <c r="B344" s="365">
        <f>SUM(B345:B347)</f>
        <v>1249</v>
      </c>
      <c r="C344" s="365">
        <f>SUM(C345:C347)</f>
        <v>844</v>
      </c>
      <c r="D344" s="366">
        <f t="shared" si="7"/>
        <v>0.676</v>
      </c>
    </row>
    <row r="345" s="302" customFormat="1" ht="17.65" customHeight="1" spans="1:4">
      <c r="A345" s="200" t="s">
        <v>99</v>
      </c>
      <c r="B345" s="365">
        <v>490</v>
      </c>
      <c r="C345" s="371">
        <v>432</v>
      </c>
      <c r="D345" s="366">
        <f t="shared" si="7"/>
        <v>0.882</v>
      </c>
    </row>
    <row r="346" s="302" customFormat="1" ht="17.65" customHeight="1" spans="1:4">
      <c r="A346" s="200" t="s">
        <v>100</v>
      </c>
      <c r="B346" s="365">
        <v>377</v>
      </c>
      <c r="C346" s="371">
        <v>21</v>
      </c>
      <c r="D346" s="366">
        <f t="shared" si="7"/>
        <v>0.056</v>
      </c>
    </row>
    <row r="347" s="302" customFormat="1" ht="17.65" customHeight="1" spans="1:4">
      <c r="A347" s="200" t="s">
        <v>834</v>
      </c>
      <c r="B347" s="365">
        <v>382</v>
      </c>
      <c r="C347" s="371">
        <v>391</v>
      </c>
      <c r="D347" s="366">
        <f t="shared" si="7"/>
        <v>1.024</v>
      </c>
    </row>
    <row r="348" s="353" customFormat="1" ht="17.65" customHeight="1" spans="1:4">
      <c r="A348" s="204" t="s">
        <v>835</v>
      </c>
      <c r="B348" s="365">
        <f>B349</f>
        <v>262</v>
      </c>
      <c r="C348" s="365">
        <f>C349</f>
        <v>375</v>
      </c>
      <c r="D348" s="366">
        <f t="shared" si="7"/>
        <v>1.431</v>
      </c>
    </row>
    <row r="349" s="353" customFormat="1" ht="17.65" customHeight="1" spans="1:4">
      <c r="A349" s="200" t="s">
        <v>366</v>
      </c>
      <c r="B349" s="365">
        <v>262</v>
      </c>
      <c r="C349" s="371">
        <v>375</v>
      </c>
      <c r="D349" s="366">
        <f t="shared" si="7"/>
        <v>1.431</v>
      </c>
    </row>
    <row r="350" s="302" customFormat="1" ht="17.65" customHeight="1" spans="1:4">
      <c r="A350" s="204" t="s">
        <v>836</v>
      </c>
      <c r="B350" s="365">
        <f>SUM(B351:B352)</f>
        <v>2665</v>
      </c>
      <c r="C350" s="365">
        <f>SUM(C351:C352)</f>
        <v>78</v>
      </c>
      <c r="D350" s="366">
        <f t="shared" si="7"/>
        <v>0.029</v>
      </c>
    </row>
    <row r="351" s="302" customFormat="1" ht="17.65" customHeight="1" spans="1:4">
      <c r="A351" s="200" t="s">
        <v>837</v>
      </c>
      <c r="B351" s="365">
        <v>2601</v>
      </c>
      <c r="C351" s="371">
        <v>78</v>
      </c>
      <c r="D351" s="366">
        <f t="shared" si="7"/>
        <v>0.03</v>
      </c>
    </row>
    <row r="352" s="353" customFormat="1" ht="17.65" customHeight="1" spans="1:4">
      <c r="A352" s="200" t="s">
        <v>838</v>
      </c>
      <c r="B352" s="365">
        <v>64</v>
      </c>
      <c r="C352" s="371"/>
      <c r="D352" s="366" t="str">
        <f t="shared" si="7"/>
        <v/>
      </c>
    </row>
    <row r="353" s="302" customFormat="1" ht="17.65" customHeight="1" spans="1:4">
      <c r="A353" s="204" t="s">
        <v>839</v>
      </c>
      <c r="B353" s="365">
        <f>B354</f>
        <v>838</v>
      </c>
      <c r="C353" s="365">
        <f>C354</f>
        <v>220</v>
      </c>
      <c r="D353" s="366">
        <f t="shared" si="7"/>
        <v>0.263</v>
      </c>
    </row>
    <row r="354" s="302" customFormat="1" ht="17.65" customHeight="1" spans="1:4">
      <c r="A354" s="200" t="s">
        <v>371</v>
      </c>
      <c r="B354" s="365">
        <v>838</v>
      </c>
      <c r="C354" s="371">
        <v>220</v>
      </c>
      <c r="D354" s="366">
        <f t="shared" si="7"/>
        <v>0.263</v>
      </c>
    </row>
    <row r="355" s="353" customFormat="1" ht="17.65" customHeight="1" spans="1:4">
      <c r="A355" s="204" t="s">
        <v>840</v>
      </c>
      <c r="B355" s="365">
        <f>B356</f>
        <v>29</v>
      </c>
      <c r="C355" s="365">
        <f>C356</f>
        <v>0</v>
      </c>
      <c r="D355" s="366" t="str">
        <f t="shared" si="7"/>
        <v/>
      </c>
    </row>
    <row r="356" s="302" customFormat="1" ht="17.65" customHeight="1" spans="1:4">
      <c r="A356" s="200" t="s">
        <v>373</v>
      </c>
      <c r="B356" s="365">
        <v>29</v>
      </c>
      <c r="C356" s="371"/>
      <c r="D356" s="366" t="str">
        <f t="shared" si="7"/>
        <v/>
      </c>
    </row>
    <row r="357" s="302" customFormat="1" ht="17.65" customHeight="1" spans="1:4">
      <c r="A357" s="204" t="s">
        <v>841</v>
      </c>
      <c r="B357" s="365">
        <f>SUM(B358+B379+B394+B403+B413+B417+B421+B410)</f>
        <v>93692</v>
      </c>
      <c r="C357" s="365">
        <f>SUM(C358+C379+C394+C403+C413+C417+C421)</f>
        <v>74288</v>
      </c>
      <c r="D357" s="366">
        <f t="shared" si="7"/>
        <v>0.793</v>
      </c>
    </row>
    <row r="358" s="353" customFormat="1" ht="17.65" customHeight="1" spans="1:4">
      <c r="A358" s="204" t="s">
        <v>842</v>
      </c>
      <c r="B358" s="365">
        <f>SUM(B359:B378)</f>
        <v>11670</v>
      </c>
      <c r="C358" s="365">
        <f>SUM(C359:C378)</f>
        <v>15925</v>
      </c>
      <c r="D358" s="366">
        <f t="shared" si="7"/>
        <v>1.365</v>
      </c>
    </row>
    <row r="359" s="302" customFormat="1" ht="17.65" customHeight="1" spans="1:4">
      <c r="A359" s="200" t="s">
        <v>99</v>
      </c>
      <c r="B359" s="365">
        <v>1772</v>
      </c>
      <c r="C359" s="371">
        <v>1642</v>
      </c>
      <c r="D359" s="366">
        <f t="shared" si="7"/>
        <v>0.927</v>
      </c>
    </row>
    <row r="360" s="302" customFormat="1" ht="17.65" customHeight="1" spans="1:4">
      <c r="A360" s="200" t="s">
        <v>100</v>
      </c>
      <c r="B360" s="365">
        <v>180</v>
      </c>
      <c r="C360" s="371">
        <v>22</v>
      </c>
      <c r="D360" s="366">
        <f t="shared" si="7"/>
        <v>0.122</v>
      </c>
    </row>
    <row r="361" s="302" customFormat="1" ht="17.65" customHeight="1" spans="1:4">
      <c r="A361" s="200" t="s">
        <v>109</v>
      </c>
      <c r="B361" s="365">
        <v>2162</v>
      </c>
      <c r="C361" s="371">
        <v>2198</v>
      </c>
      <c r="D361" s="366">
        <f t="shared" si="7"/>
        <v>1.017</v>
      </c>
    </row>
    <row r="362" s="302" customFormat="1" ht="17.65" customHeight="1" spans="1:4">
      <c r="A362" s="200" t="s">
        <v>843</v>
      </c>
      <c r="B362" s="365">
        <v>395</v>
      </c>
      <c r="C362" s="371"/>
      <c r="D362" s="366" t="str">
        <f t="shared" si="7"/>
        <v/>
      </c>
    </row>
    <row r="363" s="302" customFormat="1" ht="17.65" customHeight="1" spans="1:4">
      <c r="A363" s="200" t="s">
        <v>844</v>
      </c>
      <c r="B363" s="365">
        <v>5</v>
      </c>
      <c r="C363" s="371"/>
      <c r="D363" s="366" t="str">
        <f t="shared" si="7"/>
        <v/>
      </c>
    </row>
    <row r="364" s="302" customFormat="1" ht="17.65" customHeight="1" spans="1:4">
      <c r="A364" s="200" t="s">
        <v>845</v>
      </c>
      <c r="B364" s="365">
        <v>336</v>
      </c>
      <c r="C364" s="371">
        <v>241</v>
      </c>
      <c r="D364" s="366">
        <f t="shared" si="7"/>
        <v>0.717</v>
      </c>
    </row>
    <row r="365" s="302" customFormat="1" ht="17.65" customHeight="1" spans="1:4">
      <c r="A365" s="200" t="s">
        <v>846</v>
      </c>
      <c r="B365" s="365"/>
      <c r="C365" s="371">
        <v>3288</v>
      </c>
      <c r="D365" s="366" t="str">
        <f t="shared" si="7"/>
        <v/>
      </c>
    </row>
    <row r="366" s="353" customFormat="1" ht="17.65" customHeight="1" spans="1:4">
      <c r="A366" s="200" t="s">
        <v>847</v>
      </c>
      <c r="B366" s="365">
        <v>20</v>
      </c>
      <c r="C366" s="371"/>
      <c r="D366" s="366" t="str">
        <f t="shared" si="7"/>
        <v/>
      </c>
    </row>
    <row r="367" s="302" customFormat="1" ht="17.65" customHeight="1" spans="1:4">
      <c r="A367" s="200" t="s">
        <v>848</v>
      </c>
      <c r="B367" s="365">
        <v>110</v>
      </c>
      <c r="C367" s="371">
        <v>45</v>
      </c>
      <c r="D367" s="366">
        <f t="shared" si="7"/>
        <v>0.409</v>
      </c>
    </row>
    <row r="368" s="353" customFormat="1" ht="17.65" customHeight="1" spans="1:4">
      <c r="A368" s="200" t="s">
        <v>849</v>
      </c>
      <c r="B368" s="365">
        <v>155</v>
      </c>
      <c r="C368" s="371"/>
      <c r="D368" s="366" t="str">
        <f t="shared" si="7"/>
        <v/>
      </c>
    </row>
    <row r="369" s="302" customFormat="1" ht="17.65" customHeight="1" spans="1:4">
      <c r="A369" s="200" t="s">
        <v>850</v>
      </c>
      <c r="B369" s="365">
        <v>309</v>
      </c>
      <c r="C369" s="371"/>
      <c r="D369" s="366" t="str">
        <f t="shared" si="7"/>
        <v/>
      </c>
    </row>
    <row r="370" s="302" customFormat="1" ht="17.65" customHeight="1" spans="1:4">
      <c r="A370" s="200" t="s">
        <v>851</v>
      </c>
      <c r="B370" s="365">
        <v>164</v>
      </c>
      <c r="C370" s="371"/>
      <c r="D370" s="366" t="str">
        <f t="shared" si="7"/>
        <v/>
      </c>
    </row>
    <row r="371" s="302" customFormat="1" ht="17.65" customHeight="1" spans="1:4">
      <c r="A371" s="200" t="s">
        <v>852</v>
      </c>
      <c r="B371" s="365">
        <v>30</v>
      </c>
      <c r="C371" s="371"/>
      <c r="D371" s="366" t="str">
        <f t="shared" si="7"/>
        <v/>
      </c>
    </row>
    <row r="372" s="302" customFormat="1" ht="17.65" customHeight="1" spans="1:4">
      <c r="A372" s="370" t="s">
        <v>853</v>
      </c>
      <c r="B372" s="365"/>
      <c r="C372" s="371">
        <v>347</v>
      </c>
      <c r="D372" s="366" t="str">
        <f t="shared" si="7"/>
        <v/>
      </c>
    </row>
    <row r="373" s="302" customFormat="1" ht="17.65" customHeight="1" spans="1:4">
      <c r="A373" s="200" t="s">
        <v>854</v>
      </c>
      <c r="B373" s="365">
        <v>689</v>
      </c>
      <c r="C373" s="371"/>
      <c r="D373" s="366" t="str">
        <f t="shared" si="7"/>
        <v/>
      </c>
    </row>
    <row r="374" s="302" customFormat="1" ht="17.65" customHeight="1" spans="1:4">
      <c r="A374" s="200" t="s">
        <v>855</v>
      </c>
      <c r="B374" s="365">
        <v>632</v>
      </c>
      <c r="C374" s="371"/>
      <c r="D374" s="366" t="str">
        <f t="shared" si="7"/>
        <v/>
      </c>
    </row>
    <row r="375" s="302" customFormat="1" ht="17.65" customHeight="1" spans="1:4">
      <c r="A375" s="200" t="s">
        <v>856</v>
      </c>
      <c r="B375" s="365">
        <v>1794</v>
      </c>
      <c r="C375" s="371"/>
      <c r="D375" s="366" t="str">
        <f t="shared" si="7"/>
        <v/>
      </c>
    </row>
    <row r="376" s="302" customFormat="1" ht="17.65" customHeight="1" spans="1:4">
      <c r="A376" s="200" t="s">
        <v>857</v>
      </c>
      <c r="B376" s="365">
        <v>262</v>
      </c>
      <c r="C376" s="371">
        <v>52</v>
      </c>
      <c r="D376" s="366">
        <f t="shared" si="7"/>
        <v>0.198</v>
      </c>
    </row>
    <row r="377" s="302" customFormat="1" ht="17.65" customHeight="1" spans="1:4">
      <c r="A377" s="200" t="s">
        <v>858</v>
      </c>
      <c r="B377" s="365"/>
      <c r="C377" s="371">
        <v>8090</v>
      </c>
      <c r="D377" s="366"/>
    </row>
    <row r="378" s="353" customFormat="1" ht="17.65" customHeight="1" spans="1:4">
      <c r="A378" s="200" t="s">
        <v>859</v>
      </c>
      <c r="B378" s="365">
        <v>2655</v>
      </c>
      <c r="C378" s="371"/>
      <c r="D378" s="366" t="str">
        <f t="shared" ref="D378:D410" si="8">IF(AND(B378&lt;&gt;0,C378&lt;&gt;0),C378/B378,"")</f>
        <v/>
      </c>
    </row>
    <row r="379" s="302" customFormat="1" ht="17.65" customHeight="1" spans="1:4">
      <c r="A379" s="204" t="s">
        <v>860</v>
      </c>
      <c r="B379" s="365">
        <f>SUM(B380:B393)</f>
        <v>5819</v>
      </c>
      <c r="C379" s="365">
        <f>SUM(C380:C393)</f>
        <v>4713</v>
      </c>
      <c r="D379" s="366">
        <f t="shared" si="8"/>
        <v>0.81</v>
      </c>
    </row>
    <row r="380" s="302" customFormat="1" ht="17.65" customHeight="1" spans="1:4">
      <c r="A380" s="200" t="s">
        <v>99</v>
      </c>
      <c r="B380" s="365">
        <v>904</v>
      </c>
      <c r="C380" s="371">
        <v>846</v>
      </c>
      <c r="D380" s="366">
        <f t="shared" si="8"/>
        <v>0.936</v>
      </c>
    </row>
    <row r="381" s="302" customFormat="1" ht="17.65" customHeight="1" spans="1:4">
      <c r="A381" s="200" t="s">
        <v>100</v>
      </c>
      <c r="B381" s="365">
        <v>24</v>
      </c>
      <c r="C381" s="371">
        <v>15</v>
      </c>
      <c r="D381" s="366">
        <f t="shared" si="8"/>
        <v>0.625</v>
      </c>
    </row>
    <row r="382" s="302" customFormat="1" ht="17.65" customHeight="1" spans="1:4">
      <c r="A382" s="200" t="s">
        <v>861</v>
      </c>
      <c r="B382" s="365">
        <v>840</v>
      </c>
      <c r="C382" s="371">
        <v>886</v>
      </c>
      <c r="D382" s="366">
        <f t="shared" si="8"/>
        <v>1.055</v>
      </c>
    </row>
    <row r="383" s="353" customFormat="1" ht="17.65" customHeight="1" spans="1:4">
      <c r="A383" s="200" t="s">
        <v>862</v>
      </c>
      <c r="B383" s="365">
        <v>474</v>
      </c>
      <c r="C383" s="371"/>
      <c r="D383" s="366" t="str">
        <f t="shared" si="8"/>
        <v/>
      </c>
    </row>
    <row r="384" s="353" customFormat="1" ht="17.65" customHeight="1" spans="1:4">
      <c r="A384" s="200" t="s">
        <v>863</v>
      </c>
      <c r="B384" s="365">
        <v>16</v>
      </c>
      <c r="C384" s="371"/>
      <c r="D384" s="366" t="str">
        <f t="shared" si="8"/>
        <v/>
      </c>
    </row>
    <row r="385" s="302" customFormat="1" ht="17.65" customHeight="1" spans="1:4">
      <c r="A385" s="200" t="s">
        <v>864</v>
      </c>
      <c r="B385" s="365">
        <v>406</v>
      </c>
      <c r="C385" s="371">
        <v>850</v>
      </c>
      <c r="D385" s="366">
        <f t="shared" si="8"/>
        <v>2.094</v>
      </c>
    </row>
    <row r="386" s="302" customFormat="1" ht="17.65" customHeight="1" spans="1:4">
      <c r="A386" s="200" t="s">
        <v>865</v>
      </c>
      <c r="B386" s="365">
        <v>2051</v>
      </c>
      <c r="C386" s="371">
        <v>1986</v>
      </c>
      <c r="D386" s="366">
        <f t="shared" si="8"/>
        <v>0.968</v>
      </c>
    </row>
    <row r="387" s="302" customFormat="1" ht="17.65" customHeight="1" spans="1:4">
      <c r="A387" s="200" t="s">
        <v>866</v>
      </c>
      <c r="B387" s="365">
        <v>1</v>
      </c>
      <c r="C387" s="371"/>
      <c r="D387" s="366" t="str">
        <f t="shared" si="8"/>
        <v/>
      </c>
    </row>
    <row r="388" s="302" customFormat="1" ht="17.65" customHeight="1" spans="1:4">
      <c r="A388" s="370" t="s">
        <v>867</v>
      </c>
      <c r="B388" s="365">
        <v>68</v>
      </c>
      <c r="C388" s="371">
        <v>110</v>
      </c>
      <c r="D388" s="366">
        <f t="shared" si="8"/>
        <v>1.618</v>
      </c>
    </row>
    <row r="389" s="302" customFormat="1" ht="17.65" customHeight="1" spans="1:4">
      <c r="A389" s="200" t="s">
        <v>868</v>
      </c>
      <c r="B389" s="365">
        <v>442</v>
      </c>
      <c r="C389" s="371"/>
      <c r="D389" s="366" t="str">
        <f t="shared" si="8"/>
        <v/>
      </c>
    </row>
    <row r="390" s="353" customFormat="1" ht="17.65" customHeight="1" spans="1:4">
      <c r="A390" s="200" t="s">
        <v>869</v>
      </c>
      <c r="B390" s="365">
        <v>1</v>
      </c>
      <c r="C390" s="371">
        <v>20</v>
      </c>
      <c r="D390" s="366">
        <f t="shared" si="8"/>
        <v>20</v>
      </c>
    </row>
    <row r="391" s="302" customFormat="1" ht="17.65" customHeight="1" spans="1:4">
      <c r="A391" s="200" t="s">
        <v>870</v>
      </c>
      <c r="B391" s="365">
        <v>41</v>
      </c>
      <c r="C391" s="371"/>
      <c r="D391" s="366" t="str">
        <f t="shared" si="8"/>
        <v/>
      </c>
    </row>
    <row r="392" s="302" customFormat="1" ht="17.65" customHeight="1" spans="1:4">
      <c r="A392" s="200" t="s">
        <v>848</v>
      </c>
      <c r="B392" s="365">
        <v>1</v>
      </c>
      <c r="C392" s="371"/>
      <c r="D392" s="366" t="str">
        <f t="shared" si="8"/>
        <v/>
      </c>
    </row>
    <row r="393" s="302" customFormat="1" ht="17.65" customHeight="1" spans="1:4">
      <c r="A393" s="200" t="s">
        <v>871</v>
      </c>
      <c r="B393" s="365">
        <v>550</v>
      </c>
      <c r="C393" s="371"/>
      <c r="D393" s="366" t="str">
        <f t="shared" si="8"/>
        <v/>
      </c>
    </row>
    <row r="394" s="302" customFormat="1" ht="17.65" customHeight="1" spans="1:4">
      <c r="A394" s="204" t="s">
        <v>872</v>
      </c>
      <c r="B394" s="365">
        <f>SUM(B395:B402)</f>
        <v>15451</v>
      </c>
      <c r="C394" s="365">
        <f>SUM(C395:C402)</f>
        <v>11572</v>
      </c>
      <c r="D394" s="366">
        <f t="shared" si="8"/>
        <v>0.749</v>
      </c>
    </row>
    <row r="395" s="302" customFormat="1" ht="17.65" customHeight="1" spans="1:4">
      <c r="A395" s="200" t="s">
        <v>99</v>
      </c>
      <c r="B395" s="365">
        <v>922</v>
      </c>
      <c r="C395" s="371">
        <v>844</v>
      </c>
      <c r="D395" s="366">
        <f t="shared" si="8"/>
        <v>0.915</v>
      </c>
    </row>
    <row r="396" s="302" customFormat="1" ht="17.65" customHeight="1" spans="1:4">
      <c r="A396" s="200" t="s">
        <v>100</v>
      </c>
      <c r="B396" s="365">
        <v>252</v>
      </c>
      <c r="C396" s="371">
        <v>2</v>
      </c>
      <c r="D396" s="366">
        <f t="shared" si="8"/>
        <v>0.008</v>
      </c>
    </row>
    <row r="397" s="302" customFormat="1" ht="17.65" customHeight="1" spans="1:4">
      <c r="A397" s="200" t="s">
        <v>873</v>
      </c>
      <c r="B397" s="365">
        <v>706</v>
      </c>
      <c r="C397" s="371">
        <v>746</v>
      </c>
      <c r="D397" s="366">
        <f t="shared" si="8"/>
        <v>1.057</v>
      </c>
    </row>
    <row r="398" s="353" customFormat="1" ht="17.65" customHeight="1" spans="1:4">
      <c r="A398" s="200" t="s">
        <v>874</v>
      </c>
      <c r="B398" s="365">
        <v>12165</v>
      </c>
      <c r="C398" s="371">
        <v>9480</v>
      </c>
      <c r="D398" s="366">
        <f t="shared" si="8"/>
        <v>0.779</v>
      </c>
    </row>
    <row r="399" s="353" customFormat="1" ht="17.65" customHeight="1" spans="1:4">
      <c r="A399" s="200" t="s">
        <v>875</v>
      </c>
      <c r="B399" s="365">
        <v>23</v>
      </c>
      <c r="C399" s="371">
        <v>500</v>
      </c>
      <c r="D399" s="366">
        <f t="shared" si="8"/>
        <v>21.739</v>
      </c>
    </row>
    <row r="400" s="302" customFormat="1" ht="17.65" customHeight="1" spans="1:4">
      <c r="A400" s="200" t="s">
        <v>876</v>
      </c>
      <c r="B400" s="365">
        <v>48</v>
      </c>
      <c r="C400" s="371"/>
      <c r="D400" s="366" t="str">
        <f t="shared" si="8"/>
        <v/>
      </c>
    </row>
    <row r="401" s="302" customFormat="1" ht="17.65" customHeight="1" spans="1:4">
      <c r="A401" s="200" t="s">
        <v>877</v>
      </c>
      <c r="B401" s="365">
        <v>234</v>
      </c>
      <c r="C401" s="371"/>
      <c r="D401" s="366" t="str">
        <f t="shared" si="8"/>
        <v/>
      </c>
    </row>
    <row r="402" s="302" customFormat="1" ht="17.65" customHeight="1" spans="1:4">
      <c r="A402" s="200" t="s">
        <v>878</v>
      </c>
      <c r="B402" s="365">
        <v>1101</v>
      </c>
      <c r="C402" s="371"/>
      <c r="D402" s="366" t="str">
        <f t="shared" si="8"/>
        <v/>
      </c>
    </row>
    <row r="403" s="302" customFormat="1" ht="17.65" customHeight="1" spans="1:4">
      <c r="A403" s="204" t="s">
        <v>879</v>
      </c>
      <c r="B403" s="365">
        <f>SUM(B404:B409)</f>
        <v>52739</v>
      </c>
      <c r="C403" s="365">
        <f>SUM(C404:C409)</f>
        <v>37192</v>
      </c>
      <c r="D403" s="366">
        <f t="shared" si="8"/>
        <v>0.705</v>
      </c>
    </row>
    <row r="404" s="302" customFormat="1" ht="17.65" customHeight="1" spans="1:4">
      <c r="A404" s="200" t="s">
        <v>99</v>
      </c>
      <c r="B404" s="365">
        <v>480</v>
      </c>
      <c r="C404" s="371">
        <v>442</v>
      </c>
      <c r="D404" s="366">
        <f t="shared" si="8"/>
        <v>0.921</v>
      </c>
    </row>
    <row r="405" s="302" customFormat="1" ht="17.65" customHeight="1" spans="1:4">
      <c r="A405" s="200" t="s">
        <v>100</v>
      </c>
      <c r="B405" s="365">
        <v>83</v>
      </c>
      <c r="C405" s="371">
        <v>40</v>
      </c>
      <c r="D405" s="366">
        <f t="shared" si="8"/>
        <v>0.482</v>
      </c>
    </row>
    <row r="406" s="302" customFormat="1" ht="17.65" customHeight="1" spans="1:4">
      <c r="A406" s="200" t="s">
        <v>880</v>
      </c>
      <c r="B406" s="365">
        <v>46933</v>
      </c>
      <c r="C406" s="371">
        <v>30810</v>
      </c>
      <c r="D406" s="366">
        <f t="shared" si="8"/>
        <v>0.656</v>
      </c>
    </row>
    <row r="407" s="302" customFormat="1" ht="17.65" customHeight="1" spans="1:4">
      <c r="A407" s="200" t="s">
        <v>881</v>
      </c>
      <c r="B407" s="365">
        <v>1979</v>
      </c>
      <c r="C407" s="371">
        <v>3500</v>
      </c>
      <c r="D407" s="366">
        <f t="shared" si="8"/>
        <v>1.769</v>
      </c>
    </row>
    <row r="408" s="302" customFormat="1" ht="17.65" customHeight="1" spans="1:4">
      <c r="A408" s="200" t="s">
        <v>882</v>
      </c>
      <c r="B408" s="365"/>
      <c r="C408" s="371">
        <v>2100</v>
      </c>
      <c r="D408" s="366" t="str">
        <f t="shared" si="8"/>
        <v/>
      </c>
    </row>
    <row r="409" s="302" customFormat="1" ht="17.65" customHeight="1" spans="1:4">
      <c r="A409" s="200" t="s">
        <v>883</v>
      </c>
      <c r="B409" s="365">
        <v>3264</v>
      </c>
      <c r="C409" s="371">
        <v>300</v>
      </c>
      <c r="D409" s="366">
        <f t="shared" si="8"/>
        <v>0.092</v>
      </c>
    </row>
    <row r="410" s="302" customFormat="1" ht="17.65" customHeight="1" spans="1:4">
      <c r="A410" s="204" t="s">
        <v>884</v>
      </c>
      <c r="B410" s="365">
        <f>SUM(B411:B412)</f>
        <v>4731</v>
      </c>
      <c r="C410" s="371"/>
      <c r="D410" s="366" t="str">
        <f t="shared" si="8"/>
        <v/>
      </c>
    </row>
    <row r="411" s="302" customFormat="1" ht="17.65" customHeight="1" spans="1:4">
      <c r="A411" s="375" t="s">
        <v>885</v>
      </c>
      <c r="B411" s="365">
        <v>4725</v>
      </c>
      <c r="C411" s="371"/>
      <c r="D411" s="366"/>
    </row>
    <row r="412" s="302" customFormat="1" ht="17.65" customHeight="1" spans="1:4">
      <c r="A412" s="200" t="s">
        <v>886</v>
      </c>
      <c r="B412" s="365">
        <v>6</v>
      </c>
      <c r="C412" s="371"/>
      <c r="D412" s="366" t="str">
        <f t="shared" ref="D412:D475" si="9">IF(AND(B412&lt;&gt;0,C412&lt;&gt;0),C412/B412,"")</f>
        <v/>
      </c>
    </row>
    <row r="413" s="353" customFormat="1" ht="17.65" customHeight="1" spans="1:4">
      <c r="A413" s="204" t="s">
        <v>887</v>
      </c>
      <c r="B413" s="365">
        <f>SUM(B414:B416)</f>
        <v>1865</v>
      </c>
      <c r="C413" s="365">
        <f>SUM(C414:C416)</f>
        <v>2838</v>
      </c>
      <c r="D413" s="366">
        <f t="shared" si="9"/>
        <v>1.522</v>
      </c>
    </row>
    <row r="414" s="302" customFormat="1" ht="17.65" customHeight="1" spans="1:4">
      <c r="A414" s="200" t="s">
        <v>888</v>
      </c>
      <c r="B414" s="365">
        <v>297</v>
      </c>
      <c r="C414" s="371"/>
      <c r="D414" s="366" t="str">
        <f t="shared" si="9"/>
        <v/>
      </c>
    </row>
    <row r="415" s="302" customFormat="1" ht="17.65" customHeight="1" spans="1:4">
      <c r="A415" s="200" t="s">
        <v>889</v>
      </c>
      <c r="B415" s="365">
        <v>1133</v>
      </c>
      <c r="C415" s="371">
        <v>1759</v>
      </c>
      <c r="D415" s="366">
        <f t="shared" si="9"/>
        <v>1.553</v>
      </c>
    </row>
    <row r="416" s="302" customFormat="1" ht="17.65" customHeight="1" spans="1:4">
      <c r="A416" s="200" t="s">
        <v>890</v>
      </c>
      <c r="B416" s="365">
        <v>435</v>
      </c>
      <c r="C416" s="371">
        <v>1079</v>
      </c>
      <c r="D416" s="366">
        <f t="shared" si="9"/>
        <v>2.48</v>
      </c>
    </row>
    <row r="417" s="353" customFormat="1" ht="17.65" customHeight="1" spans="1:4">
      <c r="A417" s="204" t="s">
        <v>891</v>
      </c>
      <c r="B417" s="365">
        <f>SUM(B418:B420)</f>
        <v>1408</v>
      </c>
      <c r="C417" s="365">
        <f>SUM(C418:C420)</f>
        <v>2045</v>
      </c>
      <c r="D417" s="366">
        <f t="shared" si="9"/>
        <v>1.452</v>
      </c>
    </row>
    <row r="418" s="302" customFormat="1" ht="17.65" customHeight="1" spans="1:4">
      <c r="A418" s="200" t="s">
        <v>892</v>
      </c>
      <c r="B418" s="365">
        <v>283</v>
      </c>
      <c r="C418" s="371"/>
      <c r="D418" s="366" t="str">
        <f t="shared" si="9"/>
        <v/>
      </c>
    </row>
    <row r="419" s="302" customFormat="1" ht="17.65" customHeight="1" spans="1:4">
      <c r="A419" s="200" t="s">
        <v>893</v>
      </c>
      <c r="B419" s="365">
        <v>454</v>
      </c>
      <c r="C419" s="371">
        <v>1377</v>
      </c>
      <c r="D419" s="366">
        <f t="shared" si="9"/>
        <v>3.033</v>
      </c>
    </row>
    <row r="420" s="302" customFormat="1" ht="17.65" customHeight="1" spans="1:4">
      <c r="A420" s="200" t="s">
        <v>894</v>
      </c>
      <c r="B420" s="365">
        <v>671</v>
      </c>
      <c r="C420" s="371">
        <v>668</v>
      </c>
      <c r="D420" s="366">
        <f t="shared" si="9"/>
        <v>0.996</v>
      </c>
    </row>
    <row r="421" s="302" customFormat="1" ht="17.65" customHeight="1" spans="1:4">
      <c r="A421" s="204" t="s">
        <v>895</v>
      </c>
      <c r="B421" s="365">
        <f>SUM(B422:B422)</f>
        <v>9</v>
      </c>
      <c r="C421" s="365">
        <f>SUM(C422:C422)</f>
        <v>3</v>
      </c>
      <c r="D421" s="366">
        <f t="shared" si="9"/>
        <v>0.333</v>
      </c>
    </row>
    <row r="422" s="353" customFormat="1" ht="17.65" customHeight="1" spans="1:4">
      <c r="A422" s="200" t="s">
        <v>431</v>
      </c>
      <c r="B422" s="365">
        <v>9</v>
      </c>
      <c r="C422" s="371">
        <v>3</v>
      </c>
      <c r="D422" s="366">
        <f t="shared" si="9"/>
        <v>0.333</v>
      </c>
    </row>
    <row r="423" s="302" customFormat="1" ht="17.65" customHeight="1" spans="1:4">
      <c r="A423" s="204" t="s">
        <v>896</v>
      </c>
      <c r="B423" s="365">
        <f>SUM(B424+B430+B434)</f>
        <v>9113</v>
      </c>
      <c r="C423" s="365">
        <f>SUM(C424+C430+C434)</f>
        <v>13004</v>
      </c>
      <c r="D423" s="366">
        <f t="shared" si="9"/>
        <v>1.427</v>
      </c>
    </row>
    <row r="424" s="302" customFormat="1" ht="17.65" customHeight="1" spans="1:4">
      <c r="A424" s="204" t="s">
        <v>897</v>
      </c>
      <c r="B424" s="365">
        <f>SUM(B425:B429)</f>
        <v>2094</v>
      </c>
      <c r="C424" s="365">
        <f>SUM(C425:C429)</f>
        <v>9943</v>
      </c>
      <c r="D424" s="366">
        <f t="shared" si="9"/>
        <v>4.748</v>
      </c>
    </row>
    <row r="425" s="302" customFormat="1" ht="17.65" customHeight="1" spans="1:4">
      <c r="A425" s="200" t="s">
        <v>99</v>
      </c>
      <c r="B425" s="365">
        <v>327</v>
      </c>
      <c r="C425" s="371">
        <v>277</v>
      </c>
      <c r="D425" s="366">
        <f t="shared" si="9"/>
        <v>0.847</v>
      </c>
    </row>
    <row r="426" s="302" customFormat="1" ht="17.65" customHeight="1" spans="1:4">
      <c r="A426" s="200" t="s">
        <v>100</v>
      </c>
      <c r="B426" s="365">
        <v>44</v>
      </c>
      <c r="C426" s="371">
        <v>15</v>
      </c>
      <c r="D426" s="366">
        <f t="shared" si="9"/>
        <v>0.341</v>
      </c>
    </row>
    <row r="427" s="302" customFormat="1" ht="17.65" customHeight="1" spans="1:4">
      <c r="A427" s="200" t="s">
        <v>898</v>
      </c>
      <c r="B427" s="365">
        <v>1507</v>
      </c>
      <c r="C427" s="371">
        <v>1656</v>
      </c>
      <c r="D427" s="366">
        <f t="shared" si="9"/>
        <v>1.099</v>
      </c>
    </row>
    <row r="428" s="302" customFormat="1" ht="17.65" customHeight="1" spans="1:4">
      <c r="A428" s="200" t="s">
        <v>899</v>
      </c>
      <c r="B428" s="365">
        <v>200</v>
      </c>
      <c r="C428" s="371">
        <v>7995</v>
      </c>
      <c r="D428" s="366">
        <f t="shared" si="9"/>
        <v>39.975</v>
      </c>
    </row>
    <row r="429" s="353" customFormat="1" ht="17.65" customHeight="1" spans="1:4">
      <c r="A429" s="200" t="s">
        <v>900</v>
      </c>
      <c r="B429" s="365">
        <v>16</v>
      </c>
      <c r="C429" s="371"/>
      <c r="D429" s="366" t="str">
        <f t="shared" si="9"/>
        <v/>
      </c>
    </row>
    <row r="430" s="302" customFormat="1" ht="17.65" customHeight="1" spans="1:4">
      <c r="A430" s="204" t="s">
        <v>901</v>
      </c>
      <c r="B430" s="365">
        <f>SUM(B431:B433)</f>
        <v>707</v>
      </c>
      <c r="C430" s="365">
        <f>SUM(C431:C433)</f>
        <v>600</v>
      </c>
      <c r="D430" s="366">
        <f t="shared" si="9"/>
        <v>0.849</v>
      </c>
    </row>
    <row r="431" s="353" customFormat="1" ht="17.65" customHeight="1" spans="1:4">
      <c r="A431" s="200" t="s">
        <v>902</v>
      </c>
      <c r="B431" s="365">
        <v>51</v>
      </c>
      <c r="C431" s="371"/>
      <c r="D431" s="366" t="str">
        <f t="shared" si="9"/>
        <v/>
      </c>
    </row>
    <row r="432" s="302" customFormat="1" ht="17.65" customHeight="1" spans="1:4">
      <c r="A432" s="200" t="s">
        <v>903</v>
      </c>
      <c r="B432" s="365">
        <v>539</v>
      </c>
      <c r="C432" s="372">
        <v>600</v>
      </c>
      <c r="D432" s="366">
        <f t="shared" si="9"/>
        <v>1.113</v>
      </c>
    </row>
    <row r="433" s="353" customFormat="1" ht="17.65" customHeight="1" spans="1:4">
      <c r="A433" s="200" t="s">
        <v>904</v>
      </c>
      <c r="B433" s="365">
        <v>117</v>
      </c>
      <c r="C433" s="371"/>
      <c r="D433" s="366" t="str">
        <f t="shared" si="9"/>
        <v/>
      </c>
    </row>
    <row r="434" s="353" customFormat="1" ht="17.65" customHeight="1" spans="1:4">
      <c r="A434" s="204" t="s">
        <v>905</v>
      </c>
      <c r="B434" s="365">
        <f>SUM(B435:B436)</f>
        <v>6312</v>
      </c>
      <c r="C434" s="365">
        <f>SUM(C435:C436)</f>
        <v>2461</v>
      </c>
      <c r="D434" s="366">
        <f t="shared" si="9"/>
        <v>0.39</v>
      </c>
    </row>
    <row r="435" s="302" customFormat="1" ht="17.65" customHeight="1" spans="1:4">
      <c r="A435" s="200" t="s">
        <v>906</v>
      </c>
      <c r="B435" s="365">
        <v>410</v>
      </c>
      <c r="C435" s="371"/>
      <c r="D435" s="366" t="str">
        <f t="shared" si="9"/>
        <v/>
      </c>
    </row>
    <row r="436" s="302" customFormat="1" ht="17.65" customHeight="1" spans="1:4">
      <c r="A436" s="200" t="s">
        <v>907</v>
      </c>
      <c r="B436" s="365">
        <v>5902</v>
      </c>
      <c r="C436" s="371">
        <v>2461</v>
      </c>
      <c r="D436" s="366">
        <f t="shared" si="9"/>
        <v>0.417</v>
      </c>
    </row>
    <row r="437" s="302" customFormat="1" ht="17.65" customHeight="1" spans="1:4">
      <c r="A437" s="204" t="s">
        <v>908</v>
      </c>
      <c r="B437" s="365">
        <f>SUM(B441+B438)</f>
        <v>272</v>
      </c>
      <c r="C437" s="365">
        <f>SUM(C441+C438)</f>
        <v>761</v>
      </c>
      <c r="D437" s="366">
        <f t="shared" si="9"/>
        <v>2.798</v>
      </c>
    </row>
    <row r="438" s="302" customFormat="1" ht="17.65" customHeight="1" spans="1:4">
      <c r="A438" s="204" t="s">
        <v>909</v>
      </c>
      <c r="B438" s="365">
        <f>SUM(B439:B440)</f>
        <v>257</v>
      </c>
      <c r="C438" s="365">
        <f>SUM(C439:C440)</f>
        <v>500</v>
      </c>
      <c r="D438" s="366">
        <f t="shared" si="9"/>
        <v>1.946</v>
      </c>
    </row>
    <row r="439" s="353" customFormat="1" ht="17.65" customHeight="1" spans="1:4">
      <c r="A439" s="200" t="s">
        <v>910</v>
      </c>
      <c r="B439" s="365">
        <v>3</v>
      </c>
      <c r="C439" s="371"/>
      <c r="D439" s="366" t="str">
        <f t="shared" si="9"/>
        <v/>
      </c>
    </row>
    <row r="440" s="302" customFormat="1" ht="17.65" customHeight="1" spans="1:4">
      <c r="A440" s="200" t="s">
        <v>911</v>
      </c>
      <c r="B440" s="365">
        <v>254</v>
      </c>
      <c r="C440" s="371">
        <v>500</v>
      </c>
      <c r="D440" s="366">
        <f t="shared" si="9"/>
        <v>1.969</v>
      </c>
    </row>
    <row r="441" s="353" customFormat="1" ht="17.65" customHeight="1" spans="1:4">
      <c r="A441" s="204" t="s">
        <v>912</v>
      </c>
      <c r="B441" s="365">
        <f>SUM(B442:B442)</f>
        <v>15</v>
      </c>
      <c r="C441" s="365">
        <f>SUM(C442:C442)</f>
        <v>261</v>
      </c>
      <c r="D441" s="366">
        <f t="shared" si="9"/>
        <v>17.4</v>
      </c>
    </row>
    <row r="442" s="302" customFormat="1" ht="17.65" customHeight="1" spans="1:4">
      <c r="A442" s="200" t="s">
        <v>913</v>
      </c>
      <c r="B442" s="365">
        <v>15</v>
      </c>
      <c r="C442" s="371">
        <v>261</v>
      </c>
      <c r="D442" s="366">
        <f t="shared" si="9"/>
        <v>17.4</v>
      </c>
    </row>
    <row r="443" s="302" customFormat="1" ht="17.65" customHeight="1" spans="1:4">
      <c r="A443" s="204" t="s">
        <v>914</v>
      </c>
      <c r="B443" s="365">
        <f>SUM(B451+B444+B449)</f>
        <v>1636</v>
      </c>
      <c r="C443" s="365">
        <f>SUM(C451+C444)</f>
        <v>802</v>
      </c>
      <c r="D443" s="366">
        <f t="shared" si="9"/>
        <v>0.49</v>
      </c>
    </row>
    <row r="444" s="353" customFormat="1" ht="17.65" customHeight="1" spans="1:4">
      <c r="A444" s="204" t="s">
        <v>915</v>
      </c>
      <c r="B444" s="365">
        <f>SUM(B445:B448)</f>
        <v>314</v>
      </c>
      <c r="C444" s="365">
        <f>SUM(C445:C448)</f>
        <v>578</v>
      </c>
      <c r="D444" s="366">
        <f t="shared" si="9"/>
        <v>1.841</v>
      </c>
    </row>
    <row r="445" s="302" customFormat="1" ht="17.65" customHeight="1" spans="1:4">
      <c r="A445" s="200" t="s">
        <v>99</v>
      </c>
      <c r="B445" s="365">
        <v>288</v>
      </c>
      <c r="C445" s="371">
        <v>266</v>
      </c>
      <c r="D445" s="366">
        <f t="shared" si="9"/>
        <v>0.924</v>
      </c>
    </row>
    <row r="446" s="353" customFormat="1" ht="17.65" customHeight="1" spans="1:4">
      <c r="A446" s="200" t="s">
        <v>100</v>
      </c>
      <c r="B446" s="365">
        <v>3</v>
      </c>
      <c r="C446" s="371"/>
      <c r="D446" s="366" t="str">
        <f t="shared" si="9"/>
        <v/>
      </c>
    </row>
    <row r="447" s="353" customFormat="1" ht="17.65" customHeight="1" spans="1:4">
      <c r="A447" s="200" t="s">
        <v>916</v>
      </c>
      <c r="B447" s="365">
        <v>0</v>
      </c>
      <c r="C447" s="371">
        <v>10</v>
      </c>
      <c r="D447" s="366" t="str">
        <f t="shared" si="9"/>
        <v/>
      </c>
    </row>
    <row r="448" s="302" customFormat="1" ht="17.65" customHeight="1" spans="1:4">
      <c r="A448" s="200" t="s">
        <v>917</v>
      </c>
      <c r="B448" s="365">
        <v>23</v>
      </c>
      <c r="C448" s="371">
        <v>302</v>
      </c>
      <c r="D448" s="366">
        <f t="shared" si="9"/>
        <v>13.13</v>
      </c>
    </row>
    <row r="449" s="302" customFormat="1" ht="17.65" customHeight="1" spans="1:4">
      <c r="A449" s="204" t="s">
        <v>918</v>
      </c>
      <c r="B449" s="365">
        <f>SUM(B450)</f>
        <v>30</v>
      </c>
      <c r="C449" s="371"/>
      <c r="D449" s="366" t="str">
        <f t="shared" si="9"/>
        <v/>
      </c>
    </row>
    <row r="450" s="302" customFormat="1" ht="17.65" customHeight="1" spans="1:4">
      <c r="A450" s="200" t="s">
        <v>919</v>
      </c>
      <c r="B450" s="365">
        <v>30</v>
      </c>
      <c r="C450" s="371"/>
      <c r="D450" s="366" t="str">
        <f t="shared" si="9"/>
        <v/>
      </c>
    </row>
    <row r="451" s="353" customFormat="1" ht="17.65" customHeight="1" spans="1:4">
      <c r="A451" s="204" t="s">
        <v>920</v>
      </c>
      <c r="B451" s="365">
        <f>SUM(B452:B452)</f>
        <v>1292</v>
      </c>
      <c r="C451" s="365">
        <f>SUM(C452:C452)</f>
        <v>224</v>
      </c>
      <c r="D451" s="366">
        <f t="shared" si="9"/>
        <v>0.173</v>
      </c>
    </row>
    <row r="452" s="353" customFormat="1" ht="17.65" customHeight="1" spans="1:4">
      <c r="A452" s="200" t="s">
        <v>456</v>
      </c>
      <c r="B452" s="365">
        <v>1292</v>
      </c>
      <c r="C452" s="371">
        <v>224</v>
      </c>
      <c r="D452" s="366">
        <f t="shared" si="9"/>
        <v>0.173</v>
      </c>
    </row>
    <row r="453" s="353" customFormat="1" ht="17.65" customHeight="1" spans="1:4">
      <c r="A453" s="204" t="s">
        <v>921</v>
      </c>
      <c r="B453" s="365">
        <v>16</v>
      </c>
      <c r="C453" s="371"/>
      <c r="D453" s="366" t="str">
        <f t="shared" si="9"/>
        <v/>
      </c>
    </row>
    <row r="454" s="302" customFormat="1" ht="17.65" customHeight="1" spans="1:4">
      <c r="A454" s="204" t="s">
        <v>922</v>
      </c>
      <c r="B454" s="365">
        <f>SUM(B455+B463)</f>
        <v>15033</v>
      </c>
      <c r="C454" s="365">
        <f>SUM(C455+C463)</f>
        <v>27290</v>
      </c>
      <c r="D454" s="366">
        <f t="shared" si="9"/>
        <v>1.815</v>
      </c>
    </row>
    <row r="455" s="302" customFormat="1" ht="17.65" customHeight="1" spans="1:4">
      <c r="A455" s="204" t="s">
        <v>923</v>
      </c>
      <c r="B455" s="365">
        <f>SUM(B456+B457+B458+B459+B460+B461+B462)</f>
        <v>14889</v>
      </c>
      <c r="C455" s="365">
        <f>SUM(C456:C461)</f>
        <v>27142</v>
      </c>
      <c r="D455" s="366">
        <f t="shared" si="9"/>
        <v>1.823</v>
      </c>
    </row>
    <row r="456" s="302" customFormat="1" ht="17.65" customHeight="1" spans="1:4">
      <c r="A456" s="200" t="s">
        <v>99</v>
      </c>
      <c r="B456" s="365">
        <v>1149</v>
      </c>
      <c r="C456" s="371">
        <v>1032</v>
      </c>
      <c r="D456" s="366">
        <f t="shared" si="9"/>
        <v>0.898</v>
      </c>
    </row>
    <row r="457" s="302" customFormat="1" ht="17.65" customHeight="1" spans="1:4">
      <c r="A457" s="200" t="s">
        <v>100</v>
      </c>
      <c r="B457" s="365">
        <v>118</v>
      </c>
      <c r="C457" s="371">
        <v>20</v>
      </c>
      <c r="D457" s="366">
        <f t="shared" si="9"/>
        <v>0.169</v>
      </c>
    </row>
    <row r="458" s="302" customFormat="1" ht="17.65" customHeight="1" spans="1:4">
      <c r="A458" s="200" t="s">
        <v>924</v>
      </c>
      <c r="B458" s="365"/>
      <c r="C458" s="371">
        <v>50</v>
      </c>
      <c r="D458" s="366" t="str">
        <f t="shared" si="9"/>
        <v/>
      </c>
    </row>
    <row r="459" s="302" customFormat="1" ht="17.65" customHeight="1" spans="1:4">
      <c r="A459" s="200" t="s">
        <v>925</v>
      </c>
      <c r="B459" s="365">
        <v>353</v>
      </c>
      <c r="C459" s="371"/>
      <c r="D459" s="366" t="str">
        <f t="shared" si="9"/>
        <v/>
      </c>
    </row>
    <row r="460" s="302" customFormat="1" ht="17.65" customHeight="1" spans="1:4">
      <c r="A460" s="200" t="s">
        <v>926</v>
      </c>
      <c r="B460" s="365"/>
      <c r="C460" s="371">
        <v>34</v>
      </c>
      <c r="D460" s="366" t="str">
        <f t="shared" si="9"/>
        <v/>
      </c>
    </row>
    <row r="461" s="302" customFormat="1" ht="17.65" customHeight="1" spans="1:4">
      <c r="A461" s="200" t="s">
        <v>927</v>
      </c>
      <c r="B461" s="365">
        <v>13030</v>
      </c>
      <c r="C461" s="371">
        <v>26006</v>
      </c>
      <c r="D461" s="366">
        <f t="shared" si="9"/>
        <v>1.996</v>
      </c>
    </row>
    <row r="462" s="302" customFormat="1" ht="17.65" customHeight="1" spans="1:4">
      <c r="A462" s="200" t="s">
        <v>928</v>
      </c>
      <c r="B462" s="365">
        <v>239</v>
      </c>
      <c r="C462" s="371"/>
      <c r="D462" s="366" t="str">
        <f t="shared" si="9"/>
        <v/>
      </c>
    </row>
    <row r="463" s="302" customFormat="1" ht="17.65" customHeight="1" spans="1:4">
      <c r="A463" s="204" t="s">
        <v>929</v>
      </c>
      <c r="B463" s="365">
        <f>SUM(B464:B465)</f>
        <v>144</v>
      </c>
      <c r="C463" s="365">
        <f>SUM(C464:C465)</f>
        <v>148</v>
      </c>
      <c r="D463" s="366">
        <f t="shared" si="9"/>
        <v>1.028</v>
      </c>
    </row>
    <row r="464" s="302" customFormat="1" ht="17.65" customHeight="1" spans="1:4">
      <c r="A464" s="200" t="s">
        <v>930</v>
      </c>
      <c r="B464" s="365">
        <v>144</v>
      </c>
      <c r="C464" s="371">
        <v>140</v>
      </c>
      <c r="D464" s="366">
        <f t="shared" si="9"/>
        <v>0.972</v>
      </c>
    </row>
    <row r="465" s="302" customFormat="1" ht="17.65" customHeight="1" spans="1:4">
      <c r="A465" s="200" t="s">
        <v>931</v>
      </c>
      <c r="B465" s="365"/>
      <c r="C465" s="371">
        <v>8</v>
      </c>
      <c r="D465" s="366" t="str">
        <f t="shared" si="9"/>
        <v/>
      </c>
    </row>
    <row r="466" s="302" customFormat="1" ht="17.65" customHeight="1" spans="1:4">
      <c r="A466" s="204" t="s">
        <v>932</v>
      </c>
      <c r="B466" s="365">
        <f>SUM(B467+B470)</f>
        <v>36821</v>
      </c>
      <c r="C466" s="365">
        <f>SUM(C467+C470)</f>
        <v>10025</v>
      </c>
      <c r="D466" s="366">
        <f t="shared" si="9"/>
        <v>0.272</v>
      </c>
    </row>
    <row r="467" s="302" customFormat="1" ht="17.65" customHeight="1" spans="1:4">
      <c r="A467" s="204" t="s">
        <v>933</v>
      </c>
      <c r="B467" s="365">
        <f>SUM(B469+B468)</f>
        <v>31063</v>
      </c>
      <c r="C467" s="365">
        <f>SUM(C468:C469)</f>
        <v>4095</v>
      </c>
      <c r="D467" s="366">
        <f t="shared" si="9"/>
        <v>0.132</v>
      </c>
    </row>
    <row r="468" s="302" customFormat="1" ht="17.65" customHeight="1" spans="1:4">
      <c r="A468" s="200" t="s">
        <v>934</v>
      </c>
      <c r="B468" s="365">
        <v>31047</v>
      </c>
      <c r="C468" s="372">
        <v>2840</v>
      </c>
      <c r="D468" s="366">
        <f t="shared" si="9"/>
        <v>0.091</v>
      </c>
    </row>
    <row r="469" s="302" customFormat="1" ht="17.65" customHeight="1" spans="1:4">
      <c r="A469" s="200" t="s">
        <v>935</v>
      </c>
      <c r="B469" s="365">
        <v>16</v>
      </c>
      <c r="C469" s="371">
        <v>1255</v>
      </c>
      <c r="D469" s="366">
        <f t="shared" si="9"/>
        <v>78.438</v>
      </c>
    </row>
    <row r="470" s="302" customFormat="1" ht="17.65" customHeight="1" spans="1:4">
      <c r="A470" s="204" t="s">
        <v>936</v>
      </c>
      <c r="B470" s="365">
        <f>SUM(B471:B471)</f>
        <v>5758</v>
      </c>
      <c r="C470" s="365">
        <f>SUM(C471:C471)</f>
        <v>5930</v>
      </c>
      <c r="D470" s="366">
        <f t="shared" si="9"/>
        <v>1.03</v>
      </c>
    </row>
    <row r="471" s="302" customFormat="1" ht="17.65" customHeight="1" spans="1:4">
      <c r="A471" s="200" t="s">
        <v>937</v>
      </c>
      <c r="B471" s="365">
        <v>5758</v>
      </c>
      <c r="C471" s="371">
        <v>5930</v>
      </c>
      <c r="D471" s="366">
        <f t="shared" si="9"/>
        <v>1.03</v>
      </c>
    </row>
    <row r="472" s="302" customFormat="1" ht="17.65" customHeight="1" spans="1:4">
      <c r="A472" s="204" t="s">
        <v>938</v>
      </c>
      <c r="B472" s="365">
        <f>SUM(B473)</f>
        <v>326</v>
      </c>
      <c r="C472" s="365">
        <f>SUM(C473+C477)</f>
        <v>350</v>
      </c>
      <c r="D472" s="366">
        <f t="shared" si="9"/>
        <v>1.074</v>
      </c>
    </row>
    <row r="473" s="302" customFormat="1" ht="17.65" customHeight="1" spans="1:4">
      <c r="A473" s="204" t="s">
        <v>939</v>
      </c>
      <c r="B473" s="365">
        <f>SUM(B474:B475)</f>
        <v>326</v>
      </c>
      <c r="C473" s="365">
        <f>SUM(C474:C475)</f>
        <v>250</v>
      </c>
      <c r="D473" s="366">
        <f t="shared" si="9"/>
        <v>0.767</v>
      </c>
    </row>
    <row r="474" s="353" customFormat="1" ht="17.65" customHeight="1" spans="1:4">
      <c r="A474" s="200" t="s">
        <v>100</v>
      </c>
      <c r="B474" s="365">
        <v>36</v>
      </c>
      <c r="C474" s="371"/>
      <c r="D474" s="366" t="str">
        <f t="shared" si="9"/>
        <v/>
      </c>
    </row>
    <row r="475" s="302" customFormat="1" ht="17.65" customHeight="1" spans="1:4">
      <c r="A475" s="200" t="s">
        <v>940</v>
      </c>
      <c r="B475" s="365">
        <v>290</v>
      </c>
      <c r="C475" s="371">
        <v>250</v>
      </c>
      <c r="D475" s="366">
        <f t="shared" si="9"/>
        <v>0.862</v>
      </c>
    </row>
    <row r="476" s="302" customFormat="1" ht="17.65" customHeight="1" spans="1:4">
      <c r="A476" s="200" t="s">
        <v>941</v>
      </c>
      <c r="B476" s="365"/>
      <c r="C476" s="371"/>
      <c r="D476" s="366" t="str">
        <f t="shared" ref="D476:D531" si="10">IF(AND(B476&lt;&gt;0,C476&lt;&gt;0),C476/B476,"")</f>
        <v/>
      </c>
    </row>
    <row r="477" s="302" customFormat="1" ht="17.65" customHeight="1" spans="1:4">
      <c r="A477" s="376" t="s">
        <v>942</v>
      </c>
      <c r="B477" s="365"/>
      <c r="C477" s="371">
        <f>SUM(C478)</f>
        <v>100</v>
      </c>
      <c r="D477" s="366" t="str">
        <f t="shared" si="10"/>
        <v/>
      </c>
    </row>
    <row r="478" s="302" customFormat="1" ht="17.65" customHeight="1" spans="1:4">
      <c r="A478" s="370" t="s">
        <v>943</v>
      </c>
      <c r="B478" s="365"/>
      <c r="C478" s="371">
        <v>100</v>
      </c>
      <c r="D478" s="366" t="str">
        <f t="shared" si="10"/>
        <v/>
      </c>
    </row>
    <row r="479" s="302" customFormat="1" ht="17.65" customHeight="1" spans="1:4">
      <c r="A479" s="204" t="s">
        <v>944</v>
      </c>
      <c r="B479" s="377">
        <f>SUM(B480+B486+B489+B491+B494+B498+B501)</f>
        <v>5188</v>
      </c>
      <c r="C479" s="377">
        <f>SUM(C480+C486+C489+C491+C494+C498+C501)</f>
        <v>5116</v>
      </c>
      <c r="D479" s="366">
        <f t="shared" si="10"/>
        <v>0.986</v>
      </c>
    </row>
    <row r="480" s="302" customFormat="1" ht="17.65" customHeight="1" spans="1:4">
      <c r="A480" s="204" t="s">
        <v>945</v>
      </c>
      <c r="B480" s="365">
        <f>SUM(B481:B485)</f>
        <v>494</v>
      </c>
      <c r="C480" s="365">
        <f>SUM(C481:C484)</f>
        <v>257</v>
      </c>
      <c r="D480" s="366">
        <f t="shared" si="10"/>
        <v>0.52</v>
      </c>
    </row>
    <row r="481" s="302" customFormat="1" ht="17.65" customHeight="1" spans="1:4">
      <c r="A481" s="200" t="s">
        <v>99</v>
      </c>
      <c r="B481" s="365">
        <v>444</v>
      </c>
      <c r="C481" s="371">
        <v>240</v>
      </c>
      <c r="D481" s="366">
        <f t="shared" si="10"/>
        <v>0.541</v>
      </c>
    </row>
    <row r="482" s="302" customFormat="1" ht="17.65" customHeight="1" spans="1:4">
      <c r="A482" s="200" t="s">
        <v>100</v>
      </c>
      <c r="B482" s="365">
        <v>16</v>
      </c>
      <c r="C482" s="371">
        <v>12</v>
      </c>
      <c r="D482" s="366">
        <f t="shared" si="10"/>
        <v>0.75</v>
      </c>
    </row>
    <row r="483" s="302" customFormat="1" ht="17.65" customHeight="1" spans="1:4">
      <c r="A483" s="200" t="s">
        <v>946</v>
      </c>
      <c r="B483" s="365">
        <v>5</v>
      </c>
      <c r="C483" s="371">
        <v>5</v>
      </c>
      <c r="D483" s="366">
        <f t="shared" si="10"/>
        <v>1</v>
      </c>
    </row>
    <row r="484" s="302" customFormat="1" ht="17.65" customHeight="1" spans="1:4">
      <c r="A484" s="200" t="s">
        <v>947</v>
      </c>
      <c r="B484" s="365">
        <v>19</v>
      </c>
      <c r="C484" s="371"/>
      <c r="D484" s="366" t="str">
        <f t="shared" si="10"/>
        <v/>
      </c>
    </row>
    <row r="485" s="302" customFormat="1" ht="17.65" customHeight="1" spans="1:4">
      <c r="A485" s="200" t="s">
        <v>948</v>
      </c>
      <c r="B485" s="365">
        <v>10</v>
      </c>
      <c r="C485" s="371"/>
      <c r="D485" s="366" t="str">
        <f t="shared" si="10"/>
        <v/>
      </c>
    </row>
    <row r="486" s="302" customFormat="1" ht="17.65" customHeight="1" spans="1:4">
      <c r="A486" s="204" t="s">
        <v>949</v>
      </c>
      <c r="B486" s="365">
        <f>SUM(B487:B488)</f>
        <v>444</v>
      </c>
      <c r="C486" s="365">
        <f>SUM(C487:C488)</f>
        <v>444</v>
      </c>
      <c r="D486" s="366">
        <f t="shared" si="10"/>
        <v>1</v>
      </c>
    </row>
    <row r="487" s="302" customFormat="1" ht="17.65" customHeight="1" spans="1:4">
      <c r="A487" s="200" t="s">
        <v>99</v>
      </c>
      <c r="B487" s="365">
        <v>307</v>
      </c>
      <c r="C487" s="371"/>
      <c r="D487" s="366" t="str">
        <f t="shared" si="10"/>
        <v/>
      </c>
    </row>
    <row r="488" s="353" customFormat="1" ht="17.65" customHeight="1" spans="1:4">
      <c r="A488" s="200" t="s">
        <v>950</v>
      </c>
      <c r="B488" s="365">
        <v>137</v>
      </c>
      <c r="C488" s="371">
        <v>444</v>
      </c>
      <c r="D488" s="366">
        <f t="shared" si="10"/>
        <v>3.241</v>
      </c>
    </row>
    <row r="489" s="302" customFormat="1" ht="17.65" customHeight="1" spans="1:4">
      <c r="A489" s="204" t="s">
        <v>951</v>
      </c>
      <c r="B489" s="365">
        <f>SUM(B490:B490)</f>
        <v>44</v>
      </c>
      <c r="C489" s="365">
        <f>SUM(C490:C490)</f>
        <v>48</v>
      </c>
      <c r="D489" s="366">
        <f t="shared" si="10"/>
        <v>1.091</v>
      </c>
    </row>
    <row r="490" s="302" customFormat="1" ht="17.65" customHeight="1" spans="1:4">
      <c r="A490" s="200" t="s">
        <v>952</v>
      </c>
      <c r="B490" s="365">
        <v>44</v>
      </c>
      <c r="C490" s="371">
        <v>48</v>
      </c>
      <c r="D490" s="366">
        <f t="shared" si="10"/>
        <v>1.091</v>
      </c>
    </row>
    <row r="491" s="302" customFormat="1" ht="17.65" customHeight="1" spans="1:4">
      <c r="A491" s="204" t="s">
        <v>953</v>
      </c>
      <c r="B491" s="365">
        <f>SUM(B492:B493)</f>
        <v>106</v>
      </c>
      <c r="C491" s="365">
        <f>SUM(C492:C493)</f>
        <v>95</v>
      </c>
      <c r="D491" s="366">
        <f t="shared" si="10"/>
        <v>0.896</v>
      </c>
    </row>
    <row r="492" s="302" customFormat="1" ht="17.65" customHeight="1" spans="1:4">
      <c r="A492" s="200" t="s">
        <v>954</v>
      </c>
      <c r="B492" s="365">
        <v>11</v>
      </c>
      <c r="C492" s="371">
        <v>3</v>
      </c>
      <c r="D492" s="366">
        <f t="shared" si="10"/>
        <v>0.273</v>
      </c>
    </row>
    <row r="493" s="302" customFormat="1" ht="17.65" customHeight="1" spans="1:4">
      <c r="A493" s="200" t="s">
        <v>955</v>
      </c>
      <c r="B493" s="365">
        <v>95</v>
      </c>
      <c r="C493" s="371">
        <v>92</v>
      </c>
      <c r="D493" s="366">
        <f t="shared" si="10"/>
        <v>0.968</v>
      </c>
    </row>
    <row r="494" s="302" customFormat="1" ht="17.65" customHeight="1" spans="1:4">
      <c r="A494" s="204" t="s">
        <v>956</v>
      </c>
      <c r="B494" s="365">
        <f>SUM(B495:B497)</f>
        <v>3870</v>
      </c>
      <c r="C494" s="365">
        <f>SUM(C495:C497)</f>
        <v>3925</v>
      </c>
      <c r="D494" s="366">
        <f t="shared" si="10"/>
        <v>1.014</v>
      </c>
    </row>
    <row r="495" s="302" customFormat="1" ht="17.65" customHeight="1" spans="1:4">
      <c r="A495" s="200" t="s">
        <v>957</v>
      </c>
      <c r="B495" s="365">
        <v>3772</v>
      </c>
      <c r="C495" s="371">
        <v>3520</v>
      </c>
      <c r="D495" s="366">
        <f t="shared" si="10"/>
        <v>0.933</v>
      </c>
    </row>
    <row r="496" s="302" customFormat="1" ht="17.65" customHeight="1" spans="1:4">
      <c r="A496" s="200" t="s">
        <v>958</v>
      </c>
      <c r="B496" s="365">
        <v>35</v>
      </c>
      <c r="C496" s="371">
        <v>405</v>
      </c>
      <c r="D496" s="366">
        <f t="shared" si="10"/>
        <v>11.571</v>
      </c>
    </row>
    <row r="497" s="302" customFormat="1" ht="17.65" customHeight="1" spans="1:4">
      <c r="A497" s="200" t="s">
        <v>959</v>
      </c>
      <c r="B497" s="365">
        <v>63</v>
      </c>
      <c r="C497" s="371"/>
      <c r="D497" s="366" t="str">
        <f t="shared" si="10"/>
        <v/>
      </c>
    </row>
    <row r="498" s="353" customFormat="1" ht="17.65" customHeight="1" spans="1:4">
      <c r="A498" s="204" t="s">
        <v>960</v>
      </c>
      <c r="B498" s="365">
        <f>SUM(B499:B500)</f>
        <v>230</v>
      </c>
      <c r="C498" s="365">
        <f>SUM(C499:C500)</f>
        <v>247</v>
      </c>
      <c r="D498" s="366">
        <f t="shared" si="10"/>
        <v>1.074</v>
      </c>
    </row>
    <row r="499" s="302" customFormat="1" ht="17.65" customHeight="1" spans="1:4">
      <c r="A499" s="200" t="s">
        <v>961</v>
      </c>
      <c r="B499" s="365">
        <v>197</v>
      </c>
      <c r="C499" s="371">
        <v>197</v>
      </c>
      <c r="D499" s="366">
        <f t="shared" si="10"/>
        <v>1</v>
      </c>
    </row>
    <row r="500" s="302" customFormat="1" ht="17.65" customHeight="1" spans="1:4">
      <c r="A500" s="200" t="s">
        <v>962</v>
      </c>
      <c r="B500" s="365">
        <v>33</v>
      </c>
      <c r="C500" s="371">
        <v>50</v>
      </c>
      <c r="D500" s="366">
        <f t="shared" si="10"/>
        <v>1.515</v>
      </c>
    </row>
    <row r="501" s="302" customFormat="1" ht="17.65" customHeight="1" spans="1:4">
      <c r="A501" s="204" t="s">
        <v>963</v>
      </c>
      <c r="B501" s="365"/>
      <c r="C501" s="371">
        <v>100</v>
      </c>
      <c r="D501" s="366" t="str">
        <f t="shared" si="10"/>
        <v/>
      </c>
    </row>
    <row r="502" s="302" customFormat="1" ht="17.65" customHeight="1" spans="1:4">
      <c r="A502" s="204" t="s">
        <v>964</v>
      </c>
      <c r="B502" s="365">
        <f t="shared" ref="B502:B505" si="11">SUM(B503:B503)</f>
        <v>1117</v>
      </c>
      <c r="C502" s="365">
        <f t="shared" ref="C502:C505" si="12">SUM(C503:C503)</f>
        <v>0</v>
      </c>
      <c r="D502" s="366" t="str">
        <f t="shared" si="10"/>
        <v/>
      </c>
    </row>
    <row r="503" s="302" customFormat="1" ht="17.65" customHeight="1" spans="1:4">
      <c r="A503" s="204" t="s">
        <v>965</v>
      </c>
      <c r="B503" s="365">
        <f t="shared" si="11"/>
        <v>1117</v>
      </c>
      <c r="C503" s="365">
        <f t="shared" si="12"/>
        <v>0</v>
      </c>
      <c r="D503" s="366" t="str">
        <f t="shared" si="10"/>
        <v/>
      </c>
    </row>
    <row r="504" s="302" customFormat="1" ht="17.65" customHeight="1" spans="1:4">
      <c r="A504" s="200" t="s">
        <v>966</v>
      </c>
      <c r="B504" s="365">
        <v>1117</v>
      </c>
      <c r="C504" s="371"/>
      <c r="D504" s="366" t="str">
        <f t="shared" si="10"/>
        <v/>
      </c>
    </row>
    <row r="505" s="302" customFormat="1" ht="17.65" customHeight="1" spans="1:4">
      <c r="A505" s="204" t="s">
        <v>967</v>
      </c>
      <c r="B505" s="365">
        <f t="shared" si="11"/>
        <v>3</v>
      </c>
      <c r="C505" s="365">
        <f t="shared" si="12"/>
        <v>0</v>
      </c>
      <c r="D505" s="366" t="str">
        <f t="shared" si="10"/>
        <v/>
      </c>
    </row>
    <row r="506" s="353" customFormat="1" ht="17.65" customHeight="1" spans="1:4">
      <c r="A506" s="204" t="s">
        <v>506</v>
      </c>
      <c r="B506" s="365">
        <v>3</v>
      </c>
      <c r="C506" s="371"/>
      <c r="D506" s="366" t="str">
        <f t="shared" si="10"/>
        <v/>
      </c>
    </row>
    <row r="507" s="302" customFormat="1" ht="17.65" customHeight="1" spans="1:4">
      <c r="A507" s="378" t="s">
        <v>499</v>
      </c>
      <c r="B507" s="379"/>
      <c r="C507" s="379">
        <v>1000</v>
      </c>
      <c r="D507" s="366" t="str">
        <f t="shared" si="10"/>
        <v/>
      </c>
    </row>
    <row r="508" s="302" customFormat="1" ht="17.65" customHeight="1" spans="1:4">
      <c r="A508" s="378" t="s">
        <v>500</v>
      </c>
      <c r="B508" s="380">
        <v>0</v>
      </c>
      <c r="C508" s="380">
        <v>790</v>
      </c>
      <c r="D508" s="366" t="str">
        <f t="shared" si="10"/>
        <v/>
      </c>
    </row>
    <row r="509" s="353" customFormat="1" ht="17.65" customHeight="1" spans="1:4">
      <c r="A509" s="378" t="s">
        <v>501</v>
      </c>
      <c r="B509" s="367"/>
      <c r="C509" s="367">
        <v>790</v>
      </c>
      <c r="D509" s="366" t="str">
        <f t="shared" si="10"/>
        <v/>
      </c>
    </row>
    <row r="510" s="353" customFormat="1" ht="17.65" customHeight="1" spans="1:4">
      <c r="A510" s="381" t="s">
        <v>607</v>
      </c>
      <c r="B510" s="367"/>
      <c r="C510" s="367"/>
      <c r="D510" s="366" t="str">
        <f t="shared" si="10"/>
        <v/>
      </c>
    </row>
    <row r="511" s="353" customFormat="1" ht="17.65" customHeight="1" spans="1:4">
      <c r="A511" s="381" t="s">
        <v>968</v>
      </c>
      <c r="B511" s="380"/>
      <c r="C511" s="380"/>
      <c r="D511" s="366" t="str">
        <f t="shared" si="10"/>
        <v/>
      </c>
    </row>
    <row r="512" s="353" customFormat="1" ht="17.65" customHeight="1" spans="1:4">
      <c r="A512" s="318" t="s">
        <v>502</v>
      </c>
      <c r="B512" s="368"/>
      <c r="C512" s="368">
        <v>0</v>
      </c>
      <c r="D512" s="366" t="str">
        <f t="shared" si="10"/>
        <v/>
      </c>
    </row>
    <row r="513" s="302" customFormat="1" ht="17.65" customHeight="1" spans="1:4">
      <c r="A513" s="315" t="s">
        <v>503</v>
      </c>
      <c r="B513" s="367"/>
      <c r="C513" s="367">
        <v>0</v>
      </c>
      <c r="D513" s="366" t="str">
        <f t="shared" si="10"/>
        <v/>
      </c>
    </row>
    <row r="514" s="302" customFormat="1" ht="17.65" customHeight="1" spans="1:4">
      <c r="A514" s="315" t="s">
        <v>504</v>
      </c>
      <c r="B514" s="367"/>
      <c r="C514" s="367"/>
      <c r="D514" s="366" t="str">
        <f t="shared" si="10"/>
        <v/>
      </c>
    </row>
    <row r="515" s="353" customFormat="1" ht="17.65" customHeight="1" spans="1:4">
      <c r="A515" s="318" t="s">
        <v>505</v>
      </c>
      <c r="B515" s="367">
        <v>0</v>
      </c>
      <c r="C515" s="367">
        <v>0</v>
      </c>
      <c r="D515" s="366" t="str">
        <f t="shared" si="10"/>
        <v/>
      </c>
    </row>
    <row r="516" s="302" customFormat="1" ht="17.65" customHeight="1" spans="1:4">
      <c r="A516" s="315" t="s">
        <v>506</v>
      </c>
      <c r="B516" s="368">
        <v>0</v>
      </c>
      <c r="C516" s="368"/>
      <c r="D516" s="366" t="str">
        <f t="shared" si="10"/>
        <v/>
      </c>
    </row>
    <row r="517" s="353" customFormat="1" ht="17.65" customHeight="1" spans="1:4">
      <c r="A517" s="382" t="s">
        <v>969</v>
      </c>
      <c r="B517" s="379">
        <f>B5+B106+B110+B138+B159+B170+B198+B280+B320+B343+B357+B423+B437+B443+B453+B454+B466+B472+B479+B502+B505</f>
        <v>333031</v>
      </c>
      <c r="C517" s="379">
        <f>SUM(C508+C507+C479+C472+C466+C454+C443+C437+C423+C357+C343+C320+C280+C198+C170+C159+C138+C110+C106+C5)</f>
        <v>303983</v>
      </c>
      <c r="D517" s="366">
        <f t="shared" si="10"/>
        <v>0.913</v>
      </c>
    </row>
    <row r="518" s="302" customFormat="1" ht="17.65" customHeight="1" spans="1:4">
      <c r="A518" s="318" t="s">
        <v>508</v>
      </c>
      <c r="B518" s="379">
        <f t="shared" ref="B518:B520" si="13">B519</f>
        <v>5425</v>
      </c>
      <c r="C518" s="379">
        <f>C519</f>
        <v>6500</v>
      </c>
      <c r="D518" s="366">
        <f t="shared" si="10"/>
        <v>1.198</v>
      </c>
    </row>
    <row r="519" s="353" customFormat="1" ht="17.65" customHeight="1" spans="1:4">
      <c r="A519" s="57" t="s">
        <v>509</v>
      </c>
      <c r="B519" s="367">
        <f t="shared" si="13"/>
        <v>5425</v>
      </c>
      <c r="C519" s="367">
        <v>6500</v>
      </c>
      <c r="D519" s="366">
        <f t="shared" si="10"/>
        <v>1.198</v>
      </c>
    </row>
    <row r="520" s="302" customFormat="1" ht="17.65" customHeight="1" spans="1:4">
      <c r="A520" s="57" t="s">
        <v>510</v>
      </c>
      <c r="B520" s="368">
        <f t="shared" si="13"/>
        <v>5425</v>
      </c>
      <c r="C520" s="368"/>
      <c r="D520" s="366" t="str">
        <f t="shared" si="10"/>
        <v/>
      </c>
    </row>
    <row r="521" s="302" customFormat="1" ht="17.65" customHeight="1" spans="1:4">
      <c r="A521" s="57" t="s">
        <v>970</v>
      </c>
      <c r="B521" s="368">
        <v>5425</v>
      </c>
      <c r="C521" s="368"/>
      <c r="D521" s="366" t="str">
        <f t="shared" si="10"/>
        <v/>
      </c>
    </row>
    <row r="522" s="302" customFormat="1" ht="17.65" customHeight="1" spans="1:4">
      <c r="A522" s="378" t="s">
        <v>512</v>
      </c>
      <c r="B522" s="367"/>
      <c r="C522" s="367"/>
      <c r="D522" s="366" t="str">
        <f t="shared" si="10"/>
        <v/>
      </c>
    </row>
    <row r="523" s="353" customFormat="1" ht="17.65" customHeight="1" spans="1:4">
      <c r="A523" s="318" t="s">
        <v>513</v>
      </c>
      <c r="B523" s="380">
        <v>1511</v>
      </c>
      <c r="C523" s="368">
        <v>0</v>
      </c>
      <c r="D523" s="366" t="str">
        <f t="shared" si="10"/>
        <v/>
      </c>
    </row>
    <row r="524" s="302" customFormat="1" ht="17.65" customHeight="1" spans="1:4">
      <c r="A524" s="318" t="s">
        <v>514</v>
      </c>
      <c r="B524" s="368"/>
      <c r="C524" s="368"/>
      <c r="D524" s="366" t="str">
        <f t="shared" si="10"/>
        <v/>
      </c>
    </row>
    <row r="525" s="302" customFormat="1" ht="17.65" customHeight="1" spans="1:4">
      <c r="A525" s="318" t="s">
        <v>515</v>
      </c>
      <c r="B525" s="380">
        <f t="shared" ref="B525:B529" si="14">B526</f>
        <v>5110</v>
      </c>
      <c r="C525" s="380">
        <v>0</v>
      </c>
      <c r="D525" s="366" t="str">
        <f t="shared" si="10"/>
        <v/>
      </c>
    </row>
    <row r="526" s="302" customFormat="1" ht="17.65" customHeight="1" spans="1:4">
      <c r="A526" s="383" t="s">
        <v>516</v>
      </c>
      <c r="B526" s="371">
        <f t="shared" si="14"/>
        <v>5110</v>
      </c>
      <c r="C526" s="371">
        <v>0</v>
      </c>
      <c r="D526" s="366" t="str">
        <f t="shared" si="10"/>
        <v/>
      </c>
    </row>
    <row r="527" s="302" customFormat="1" ht="17.65" customHeight="1" spans="1:4">
      <c r="A527" s="383" t="s">
        <v>517</v>
      </c>
      <c r="B527" s="371">
        <v>5110</v>
      </c>
      <c r="C527" s="371"/>
      <c r="D527" s="366" t="str">
        <f t="shared" si="10"/>
        <v/>
      </c>
    </row>
    <row r="528" s="302" customFormat="1" ht="17.65" customHeight="1" spans="1:4">
      <c r="A528" s="383" t="s">
        <v>518</v>
      </c>
      <c r="B528" s="371"/>
      <c r="C528" s="371">
        <v>0</v>
      </c>
      <c r="D528" s="366" t="str">
        <f t="shared" si="10"/>
        <v/>
      </c>
    </row>
    <row r="529" s="302" customFormat="1" ht="17.65" customHeight="1" spans="1:4">
      <c r="A529" s="384" t="s">
        <v>519</v>
      </c>
      <c r="B529" s="371">
        <f t="shared" si="14"/>
        <v>4004</v>
      </c>
      <c r="C529" s="371">
        <v>0</v>
      </c>
      <c r="D529" s="366" t="str">
        <f t="shared" si="10"/>
        <v/>
      </c>
    </row>
    <row r="530" s="302" customFormat="1" ht="17.65" customHeight="1" spans="1:4">
      <c r="A530" s="383" t="s">
        <v>520</v>
      </c>
      <c r="B530" s="371">
        <v>4004</v>
      </c>
      <c r="C530" s="371">
        <v>0</v>
      </c>
      <c r="D530" s="366" t="str">
        <f t="shared" si="10"/>
        <v/>
      </c>
    </row>
    <row r="531" s="302" customFormat="1" ht="17.65" customHeight="1" spans="1:4">
      <c r="A531" s="385" t="s">
        <v>521</v>
      </c>
      <c r="B531" s="386">
        <f>B517+B518+B522+B523+B524+B525+B529</f>
        <v>349081</v>
      </c>
      <c r="C531" s="386">
        <f>C517+C518+C522+C523+C524+C525+C529</f>
        <v>310483</v>
      </c>
      <c r="D531" s="366">
        <f t="shared" si="10"/>
        <v>0.889</v>
      </c>
    </row>
  </sheetData>
  <mergeCells count="5">
    <mergeCell ref="A1:D1"/>
    <mergeCell ref="A3:A4"/>
    <mergeCell ref="B3:B4"/>
    <mergeCell ref="C3:C4"/>
    <mergeCell ref="D3:D4"/>
  </mergeCells>
  <dataValidations count="2">
    <dataValidation type="textLength" operator="lessThanOrEqual" allowBlank="1" showInputMessage="1" showErrorMessage="1" errorTitle="提示" error="此处最多只能输入 [20] 个字符。" sqref="B3:D3">
      <formula1>20</formula1>
    </dataValidation>
    <dataValidation type="custom" allowBlank="1" showInputMessage="1" showErrorMessage="1" errorTitle="提示" error="对不起，此处只能输入数字。" sqref="C7 C8 C9 C10 C11 C13 C14 C15 C16 C17 C19 C20 B21 C21 B22 C22 B23 C23 C25 C26 C27 C28 C29 C30 C32 C33 C34 C35 C37 C38 C39 C40 C41 C43 C44 C46 C47 C49 C50 C51 C53 C54 C55 C56 C58 C59 C60 C61 C62 C64 C65 C66 C67 C69 C70 C71 C73 C74 C75 C77 C78 C79 C81 C82 C83 C84 C86 C87 C89 C90 C92 C93 C94 C95 C99 C100 C101 C102 C103 C105 C108 C109 C112 C114 C115 C116 C117 C118 C121 C122 C124 C125 C126 C128 C129 C130 C131 C132 C133 C134 C135 C137 C140 C141 C142 C148 C150 C152 C154 C155 C158 B507 C507 B508 C508 B509 C509 B510 C510 B511 C511 B512 B513 B514 B515 C515 B516 C516 B517 C517 B521 C521 B522 C522 B525 C525 B19:B20 B518:B520 B523:B524 C97:C98 C144:C145 C146:C147 C512:C514 C518:C520 C523:C524">
      <formula1>OR(B7="",ISNUMBER(B7))</formula1>
    </dataValidation>
  </dataValidations>
  <pageMargins left="0.75" right="0.75" top="1" bottom="1" header="0.5" footer="0.5"/>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1"/>
  <sheetViews>
    <sheetView workbookViewId="0">
      <selection activeCell="H14" sqref="H14"/>
    </sheetView>
  </sheetViews>
  <sheetFormatPr defaultColWidth="8.75" defaultRowHeight="14.25" outlineLevelCol="3"/>
  <cols>
    <col min="1" max="1" width="46.625" style="302" customWidth="1"/>
    <col min="2" max="3" width="15.625" style="387" customWidth="1"/>
    <col min="4" max="4" width="15.625" style="302" customWidth="1"/>
    <col min="5" max="16384" width="8.75" style="302"/>
  </cols>
  <sheetData>
    <row r="1" s="352" customFormat="1" ht="39" customHeight="1" spans="1:4">
      <c r="A1" s="277" t="s">
        <v>1480</v>
      </c>
      <c r="B1" s="277"/>
      <c r="C1" s="277"/>
      <c r="D1" s="277"/>
    </row>
    <row r="2" s="280" customFormat="1" ht="20" customHeight="1" spans="1:4">
      <c r="A2" s="356" t="str">
        <f>""</f>
        <v/>
      </c>
      <c r="B2" s="388"/>
      <c r="C2" s="389" t="s">
        <v>2</v>
      </c>
      <c r="D2" s="389"/>
    </row>
    <row r="3" s="302" customFormat="1" ht="20.25" customHeight="1" spans="1:4">
      <c r="A3" s="359" t="s">
        <v>3</v>
      </c>
      <c r="B3" s="390" t="s">
        <v>6</v>
      </c>
      <c r="C3" s="360" t="s">
        <v>758</v>
      </c>
      <c r="D3" s="283" t="s">
        <v>759</v>
      </c>
    </row>
    <row r="4" s="302" customFormat="1" ht="37.15" customHeight="1" spans="1:4">
      <c r="A4" s="362"/>
      <c r="B4" s="391"/>
      <c r="C4" s="363"/>
      <c r="D4" s="283"/>
    </row>
    <row r="5" s="302" customFormat="1" ht="18.95" customHeight="1" spans="1:4">
      <c r="A5" s="392" t="s">
        <v>9</v>
      </c>
      <c r="B5" s="393">
        <f>SUM(B6:B20)</f>
        <v>33830</v>
      </c>
      <c r="C5" s="393">
        <f>SUM(C6:C20)</f>
        <v>34299</v>
      </c>
      <c r="D5" s="394">
        <f t="shared" ref="D5:D58" si="0">IF(AND(B5&lt;&gt;0,C5&lt;&gt;0),C5/B5,"")</f>
        <v>1.014</v>
      </c>
    </row>
    <row r="6" s="302" customFormat="1" ht="18.95" customHeight="1" spans="1:4">
      <c r="A6" s="392" t="s">
        <v>10</v>
      </c>
      <c r="B6" s="395">
        <v>8552</v>
      </c>
      <c r="C6" s="395">
        <v>11000</v>
      </c>
      <c r="D6" s="394">
        <f t="shared" si="0"/>
        <v>1.286</v>
      </c>
    </row>
    <row r="7" s="302" customFormat="1" ht="18.95" customHeight="1" spans="1:4">
      <c r="A7" s="392" t="s">
        <v>11</v>
      </c>
      <c r="B7" s="395"/>
      <c r="C7" s="395"/>
      <c r="D7" s="394" t="str">
        <f t="shared" si="0"/>
        <v/>
      </c>
    </row>
    <row r="8" s="302" customFormat="1" ht="18.95" customHeight="1" spans="1:4">
      <c r="A8" s="392" t="s">
        <v>12</v>
      </c>
      <c r="B8" s="395">
        <v>703</v>
      </c>
      <c r="C8" s="395">
        <v>731</v>
      </c>
      <c r="D8" s="394">
        <f t="shared" si="0"/>
        <v>1.04</v>
      </c>
    </row>
    <row r="9" s="302" customFormat="1" ht="18.95" customHeight="1" spans="1:4">
      <c r="A9" s="392" t="s">
        <v>13</v>
      </c>
      <c r="B9" s="395">
        <v>300</v>
      </c>
      <c r="C9" s="395">
        <v>350</v>
      </c>
      <c r="D9" s="394">
        <f t="shared" si="0"/>
        <v>1.167</v>
      </c>
    </row>
    <row r="10" s="302" customFormat="1" ht="18.95" customHeight="1" spans="1:4">
      <c r="A10" s="392" t="s">
        <v>14</v>
      </c>
      <c r="B10" s="395">
        <v>486</v>
      </c>
      <c r="C10" s="395">
        <v>520</v>
      </c>
      <c r="D10" s="394">
        <f t="shared" si="0"/>
        <v>1.07</v>
      </c>
    </row>
    <row r="11" s="302" customFormat="1" ht="18.95" customHeight="1" spans="1:4">
      <c r="A11" s="392" t="s">
        <v>15</v>
      </c>
      <c r="B11" s="395">
        <v>850</v>
      </c>
      <c r="C11" s="395">
        <v>900</v>
      </c>
      <c r="D11" s="394">
        <f t="shared" si="0"/>
        <v>1.059</v>
      </c>
    </row>
    <row r="12" s="302" customFormat="1" ht="18.95" customHeight="1" spans="1:4">
      <c r="A12" s="392" t="s">
        <v>16</v>
      </c>
      <c r="B12" s="395">
        <v>753</v>
      </c>
      <c r="C12" s="395">
        <v>770</v>
      </c>
      <c r="D12" s="394">
        <f t="shared" si="0"/>
        <v>1.023</v>
      </c>
    </row>
    <row r="13" s="302" customFormat="1" ht="18.95" customHeight="1" spans="1:4">
      <c r="A13" s="392" t="s">
        <v>17</v>
      </c>
      <c r="B13" s="395">
        <v>296</v>
      </c>
      <c r="C13" s="395">
        <v>300</v>
      </c>
      <c r="D13" s="394">
        <f t="shared" si="0"/>
        <v>1.014</v>
      </c>
    </row>
    <row r="14" s="302" customFormat="1" ht="18.95" customHeight="1" spans="1:4">
      <c r="A14" s="392" t="s">
        <v>18</v>
      </c>
      <c r="B14" s="395">
        <v>818</v>
      </c>
      <c r="C14" s="395">
        <v>900</v>
      </c>
      <c r="D14" s="394">
        <f t="shared" si="0"/>
        <v>1.1</v>
      </c>
    </row>
    <row r="15" s="302" customFormat="1" ht="18.95" customHeight="1" spans="1:4">
      <c r="A15" s="392" t="s">
        <v>19</v>
      </c>
      <c r="B15" s="396">
        <v>10185</v>
      </c>
      <c r="C15" s="395">
        <v>5400</v>
      </c>
      <c r="D15" s="394">
        <f t="shared" si="0"/>
        <v>0.53</v>
      </c>
    </row>
    <row r="16" s="302" customFormat="1" ht="18.95" customHeight="1" spans="1:4">
      <c r="A16" s="392" t="s">
        <v>20</v>
      </c>
      <c r="B16" s="395">
        <v>686</v>
      </c>
      <c r="C16" s="395">
        <v>850</v>
      </c>
      <c r="D16" s="394">
        <f t="shared" si="0"/>
        <v>1.239</v>
      </c>
    </row>
    <row r="17" s="302" customFormat="1" ht="18.95" customHeight="1" spans="1:4">
      <c r="A17" s="392" t="s">
        <v>21</v>
      </c>
      <c r="B17" s="395">
        <v>1541</v>
      </c>
      <c r="C17" s="395">
        <v>3698</v>
      </c>
      <c r="D17" s="394">
        <f t="shared" si="0"/>
        <v>2.4</v>
      </c>
    </row>
    <row r="18" s="302" customFormat="1" ht="18.95" customHeight="1" spans="1:4">
      <c r="A18" s="392" t="s">
        <v>22</v>
      </c>
      <c r="B18" s="395">
        <v>2004</v>
      </c>
      <c r="C18" s="395">
        <v>2300</v>
      </c>
      <c r="D18" s="394">
        <f t="shared" si="0"/>
        <v>1.148</v>
      </c>
    </row>
    <row r="19" s="302" customFormat="1" ht="18.95" customHeight="1" spans="1:4">
      <c r="A19" s="392" t="s">
        <v>23</v>
      </c>
      <c r="B19" s="395">
        <v>6576</v>
      </c>
      <c r="C19" s="395">
        <v>6500</v>
      </c>
      <c r="D19" s="394">
        <f t="shared" si="0"/>
        <v>0.988</v>
      </c>
    </row>
    <row r="20" s="302" customFormat="1" ht="18.95" customHeight="1" spans="1:4">
      <c r="A20" s="392" t="s">
        <v>24</v>
      </c>
      <c r="B20" s="395">
        <v>80</v>
      </c>
      <c r="C20" s="395">
        <v>80</v>
      </c>
      <c r="D20" s="394">
        <f t="shared" si="0"/>
        <v>1</v>
      </c>
    </row>
    <row r="21" s="302" customFormat="1" ht="18.95" customHeight="1" spans="1:4">
      <c r="A21" s="392" t="s">
        <v>25</v>
      </c>
      <c r="B21" s="393">
        <f>SUM(B22:B27)</f>
        <v>30252</v>
      </c>
      <c r="C21" s="393">
        <f>SUM(C22:C27)</f>
        <v>11019</v>
      </c>
      <c r="D21" s="394">
        <f t="shared" si="0"/>
        <v>0.364</v>
      </c>
    </row>
    <row r="22" s="302" customFormat="1" ht="18.95" customHeight="1" spans="1:4">
      <c r="A22" s="392" t="s">
        <v>26</v>
      </c>
      <c r="B22" s="397">
        <v>5373</v>
      </c>
      <c r="C22" s="397">
        <v>2611</v>
      </c>
      <c r="D22" s="394">
        <f t="shared" si="0"/>
        <v>0.486</v>
      </c>
    </row>
    <row r="23" s="302" customFormat="1" ht="18.95" customHeight="1" spans="1:4">
      <c r="A23" s="392" t="s">
        <v>27</v>
      </c>
      <c r="B23" s="397">
        <v>4206</v>
      </c>
      <c r="C23" s="397">
        <v>1913</v>
      </c>
      <c r="D23" s="394">
        <f t="shared" si="0"/>
        <v>0.455</v>
      </c>
    </row>
    <row r="24" s="302" customFormat="1" ht="18.95" customHeight="1" spans="1:4">
      <c r="A24" s="392" t="s">
        <v>28</v>
      </c>
      <c r="B24" s="397">
        <v>1664</v>
      </c>
      <c r="C24" s="397">
        <v>1671</v>
      </c>
      <c r="D24" s="394">
        <f t="shared" si="0"/>
        <v>1.004</v>
      </c>
    </row>
    <row r="25" s="302" customFormat="1" ht="18.95" customHeight="1" spans="1:4">
      <c r="A25" s="392" t="s">
        <v>29</v>
      </c>
      <c r="B25" s="397">
        <v>18391</v>
      </c>
      <c r="C25" s="397">
        <v>4324</v>
      </c>
      <c r="D25" s="394">
        <f t="shared" si="0"/>
        <v>0.235</v>
      </c>
    </row>
    <row r="26" s="302" customFormat="1" ht="18.95" customHeight="1" spans="1:4">
      <c r="A26" s="392" t="s">
        <v>30</v>
      </c>
      <c r="B26" s="397">
        <v>604</v>
      </c>
      <c r="C26" s="397">
        <v>500</v>
      </c>
      <c r="D26" s="394">
        <f t="shared" si="0"/>
        <v>0.828</v>
      </c>
    </row>
    <row r="27" s="302" customFormat="1" ht="18.95" customHeight="1" spans="1:4">
      <c r="A27" s="392" t="s">
        <v>31</v>
      </c>
      <c r="B27" s="398">
        <v>14</v>
      </c>
      <c r="C27" s="398">
        <v>0</v>
      </c>
      <c r="D27" s="394" t="str">
        <f t="shared" si="0"/>
        <v/>
      </c>
    </row>
    <row r="28" s="302" customFormat="1" ht="18.95" customHeight="1" spans="1:4">
      <c r="A28" s="385" t="s">
        <v>32</v>
      </c>
      <c r="B28" s="393">
        <f>SUM(B5,B21)</f>
        <v>64082</v>
      </c>
      <c r="C28" s="393">
        <f>SUM(C5,C21)</f>
        <v>45318</v>
      </c>
      <c r="D28" s="394">
        <f t="shared" si="0"/>
        <v>0.707</v>
      </c>
    </row>
    <row r="29" s="302" customFormat="1" ht="18.95" customHeight="1" spans="1:4">
      <c r="A29" s="399" t="s">
        <v>33</v>
      </c>
      <c r="B29" s="393">
        <f>SUM(B30+B34+B62)</f>
        <v>276419</v>
      </c>
      <c r="C29" s="393">
        <f>SUM(C30+C34+C62)</f>
        <v>261161</v>
      </c>
      <c r="D29" s="394">
        <f t="shared" si="0"/>
        <v>0.945</v>
      </c>
    </row>
    <row r="30" s="302" customFormat="1" ht="18.95" customHeight="1" spans="1:4">
      <c r="A30" s="400" t="s">
        <v>34</v>
      </c>
      <c r="B30" s="393">
        <f>SUM(B31:B33)</f>
        <v>2850</v>
      </c>
      <c r="C30" s="393">
        <f>SUM(C31:C33)</f>
        <v>2850</v>
      </c>
      <c r="D30" s="394">
        <f t="shared" si="0"/>
        <v>1</v>
      </c>
    </row>
    <row r="31" s="302" customFormat="1" ht="18.95" customHeight="1" spans="1:4">
      <c r="A31" s="401" t="s">
        <v>35</v>
      </c>
      <c r="B31" s="402">
        <v>1053</v>
      </c>
      <c r="C31" s="402">
        <v>1053</v>
      </c>
      <c r="D31" s="394">
        <f t="shared" si="0"/>
        <v>1</v>
      </c>
    </row>
    <row r="32" s="302" customFormat="1" ht="18.95" customHeight="1" spans="1:4">
      <c r="A32" s="401" t="s">
        <v>36</v>
      </c>
      <c r="B32" s="403">
        <v>369</v>
      </c>
      <c r="C32" s="403">
        <v>369</v>
      </c>
      <c r="D32" s="394">
        <f t="shared" si="0"/>
        <v>1</v>
      </c>
    </row>
    <row r="33" s="302" customFormat="1" ht="18.95" customHeight="1" spans="1:4">
      <c r="A33" s="401" t="s">
        <v>37</v>
      </c>
      <c r="B33" s="402">
        <v>1428</v>
      </c>
      <c r="C33" s="402">
        <v>1428</v>
      </c>
      <c r="D33" s="394">
        <f t="shared" si="0"/>
        <v>1</v>
      </c>
    </row>
    <row r="34" s="302" customFormat="1" ht="18.95" customHeight="1" spans="1:4">
      <c r="A34" s="399" t="s">
        <v>38</v>
      </c>
      <c r="B34" s="393">
        <f>SUM(B35:B61)</f>
        <v>190983</v>
      </c>
      <c r="C34" s="393">
        <f>SUM(C35:C61)</f>
        <v>159504</v>
      </c>
      <c r="D34" s="394">
        <f t="shared" si="0"/>
        <v>0.835</v>
      </c>
    </row>
    <row r="35" s="302" customFormat="1" ht="18.95" customHeight="1" spans="1:4">
      <c r="A35" s="401" t="s">
        <v>39</v>
      </c>
      <c r="B35" s="397">
        <v>3870</v>
      </c>
      <c r="C35" s="397">
        <v>3870</v>
      </c>
      <c r="D35" s="394">
        <f t="shared" si="0"/>
        <v>1</v>
      </c>
    </row>
    <row r="36" s="302" customFormat="1" ht="18.95" customHeight="1" spans="1:4">
      <c r="A36" s="404" t="s">
        <v>40</v>
      </c>
      <c r="B36" s="397">
        <v>33743</v>
      </c>
      <c r="C36" s="397">
        <v>53717</v>
      </c>
      <c r="D36" s="394">
        <f t="shared" si="0"/>
        <v>1.592</v>
      </c>
    </row>
    <row r="37" s="302" customFormat="1" ht="18.95" customHeight="1" spans="1:4">
      <c r="A37" s="405" t="s">
        <v>41</v>
      </c>
      <c r="B37" s="397">
        <v>2035</v>
      </c>
      <c r="C37" s="397">
        <v>2105</v>
      </c>
      <c r="D37" s="394">
        <f t="shared" si="0"/>
        <v>1.034</v>
      </c>
    </row>
    <row r="38" s="302" customFormat="1" ht="18.95" customHeight="1" spans="1:4">
      <c r="A38" s="405" t="s">
        <v>42</v>
      </c>
      <c r="B38" s="397">
        <v>6377</v>
      </c>
      <c r="C38" s="397">
        <v>4450</v>
      </c>
      <c r="D38" s="394">
        <f t="shared" si="0"/>
        <v>0.698</v>
      </c>
    </row>
    <row r="39" s="302" customFormat="1" ht="18.95" customHeight="1" spans="1:4">
      <c r="A39" s="405" t="s">
        <v>43</v>
      </c>
      <c r="B39" s="397">
        <v>903</v>
      </c>
      <c r="C39" s="397">
        <v>676</v>
      </c>
      <c r="D39" s="394">
        <f t="shared" si="0"/>
        <v>0.749</v>
      </c>
    </row>
    <row r="40" s="302" customFormat="1" ht="18.95" customHeight="1" spans="1:4">
      <c r="A40" s="405" t="s">
        <v>44</v>
      </c>
      <c r="B40" s="397">
        <v>5</v>
      </c>
      <c r="C40" s="397"/>
      <c r="D40" s="394" t="str">
        <f t="shared" si="0"/>
        <v/>
      </c>
    </row>
    <row r="41" s="302" customFormat="1" ht="18.95" customHeight="1" spans="1:4">
      <c r="A41" s="405" t="s">
        <v>45</v>
      </c>
      <c r="B41" s="397">
        <v>808</v>
      </c>
      <c r="C41" s="397"/>
      <c r="D41" s="394" t="str">
        <f t="shared" si="0"/>
        <v/>
      </c>
    </row>
    <row r="42" s="302" customFormat="1" ht="18.95" customHeight="1" spans="1:4">
      <c r="A42" s="405" t="s">
        <v>46</v>
      </c>
      <c r="B42" s="397">
        <v>163</v>
      </c>
      <c r="C42" s="397"/>
      <c r="D42" s="394" t="str">
        <f t="shared" si="0"/>
        <v/>
      </c>
    </row>
    <row r="43" s="302" customFormat="1" ht="18.95" customHeight="1" spans="1:4">
      <c r="A43" s="405" t="s">
        <v>47</v>
      </c>
      <c r="B43" s="397">
        <v>405</v>
      </c>
      <c r="C43" s="397"/>
      <c r="D43" s="394" t="str">
        <f t="shared" si="0"/>
        <v/>
      </c>
    </row>
    <row r="44" s="302" customFormat="1" ht="18.95" customHeight="1" spans="1:4">
      <c r="A44" s="405" t="s">
        <v>48</v>
      </c>
      <c r="B44" s="397">
        <v>70</v>
      </c>
      <c r="C44" s="397"/>
      <c r="D44" s="394" t="str">
        <f t="shared" si="0"/>
        <v/>
      </c>
    </row>
    <row r="45" s="302" customFormat="1" ht="18.95" customHeight="1" spans="1:4">
      <c r="A45" s="405" t="s">
        <v>49</v>
      </c>
      <c r="B45" s="397">
        <v>13</v>
      </c>
      <c r="C45" s="397">
        <v>13</v>
      </c>
      <c r="D45" s="394">
        <f t="shared" si="0"/>
        <v>1</v>
      </c>
    </row>
    <row r="46" s="302" customFormat="1" ht="18.95" customHeight="1" spans="1:4">
      <c r="A46" s="405" t="s">
        <v>50</v>
      </c>
      <c r="B46" s="397">
        <v>7528</v>
      </c>
      <c r="C46" s="397">
        <v>5744</v>
      </c>
      <c r="D46" s="394">
        <f t="shared" si="0"/>
        <v>0.763</v>
      </c>
    </row>
    <row r="47" s="302" customFormat="1" ht="18.95" customHeight="1" spans="1:4">
      <c r="A47" s="405" t="s">
        <v>51</v>
      </c>
      <c r="B47" s="397">
        <v>8978</v>
      </c>
      <c r="C47" s="397">
        <v>10551</v>
      </c>
      <c r="D47" s="394">
        <f t="shared" si="0"/>
        <v>1.175</v>
      </c>
    </row>
    <row r="48" s="302" customFormat="1" ht="18.95" customHeight="1" spans="1:4">
      <c r="A48" s="405" t="s">
        <v>52</v>
      </c>
      <c r="B48" s="397">
        <v>870</v>
      </c>
      <c r="C48" s="397">
        <v>620</v>
      </c>
      <c r="D48" s="394">
        <f t="shared" si="0"/>
        <v>0.713</v>
      </c>
    </row>
    <row r="49" s="302" customFormat="1" ht="18.95" customHeight="1" spans="1:4">
      <c r="A49" s="405" t="s">
        <v>53</v>
      </c>
      <c r="B49" s="397">
        <v>23538</v>
      </c>
      <c r="C49" s="397">
        <v>20752</v>
      </c>
      <c r="D49" s="394">
        <f t="shared" si="0"/>
        <v>0.882</v>
      </c>
    </row>
    <row r="50" s="302" customFormat="1" ht="18.95" customHeight="1" spans="1:4">
      <c r="A50" s="405" t="s">
        <v>54</v>
      </c>
      <c r="B50" s="397">
        <v>795</v>
      </c>
      <c r="C50" s="397">
        <v>795</v>
      </c>
      <c r="D50" s="394">
        <f t="shared" si="0"/>
        <v>1</v>
      </c>
    </row>
    <row r="51" s="302" customFormat="1" ht="18.95" customHeight="1" spans="1:4">
      <c r="A51" s="406" t="s">
        <v>55</v>
      </c>
      <c r="B51" s="397">
        <v>10727</v>
      </c>
      <c r="C51" s="397">
        <v>7900</v>
      </c>
      <c r="D51" s="394">
        <f t="shared" si="0"/>
        <v>0.736</v>
      </c>
    </row>
    <row r="52" s="302" customFormat="1" ht="18.95" customHeight="1" spans="1:4">
      <c r="A52" s="406" t="s">
        <v>56</v>
      </c>
      <c r="B52" s="397">
        <v>726</v>
      </c>
      <c r="C52" s="397">
        <v>40</v>
      </c>
      <c r="D52" s="394">
        <f t="shared" si="0"/>
        <v>0.055</v>
      </c>
    </row>
    <row r="53" s="302" customFormat="1" ht="18.95" customHeight="1" spans="1:4">
      <c r="A53" s="406" t="s">
        <v>57</v>
      </c>
      <c r="B53" s="397">
        <v>21469</v>
      </c>
      <c r="C53" s="397">
        <v>21420</v>
      </c>
      <c r="D53" s="394">
        <f t="shared" si="0"/>
        <v>0.998</v>
      </c>
    </row>
    <row r="54" s="302" customFormat="1" ht="18.95" customHeight="1" spans="1:4">
      <c r="A54" s="406" t="s">
        <v>58</v>
      </c>
      <c r="B54" s="397">
        <v>19577</v>
      </c>
      <c r="C54" s="397">
        <v>17883</v>
      </c>
      <c r="D54" s="394">
        <f t="shared" si="0"/>
        <v>0.913</v>
      </c>
    </row>
    <row r="55" s="302" customFormat="1" ht="18.95" customHeight="1" spans="1:4">
      <c r="A55" s="406" t="s">
        <v>59</v>
      </c>
      <c r="B55" s="397">
        <v>2097</v>
      </c>
      <c r="C55" s="397">
        <v>30</v>
      </c>
      <c r="D55" s="394">
        <f t="shared" si="0"/>
        <v>0.014</v>
      </c>
    </row>
    <row r="56" s="302" customFormat="1" ht="18.95" customHeight="1" spans="1:4">
      <c r="A56" s="406" t="s">
        <v>60</v>
      </c>
      <c r="B56" s="397">
        <v>14371</v>
      </c>
      <c r="C56" s="397">
        <v>8776</v>
      </c>
      <c r="D56" s="394">
        <f t="shared" si="0"/>
        <v>0.611</v>
      </c>
    </row>
    <row r="57" s="302" customFormat="1" ht="18.95" customHeight="1" spans="1:4">
      <c r="A57" s="406" t="s">
        <v>61</v>
      </c>
      <c r="B57" s="397">
        <v>6363</v>
      </c>
      <c r="C57" s="397"/>
      <c r="D57" s="394" t="str">
        <f t="shared" si="0"/>
        <v/>
      </c>
    </row>
    <row r="58" s="302" customFormat="1" ht="18.95" customHeight="1" spans="1:4">
      <c r="A58" s="406" t="s">
        <v>62</v>
      </c>
      <c r="B58" s="397">
        <v>24985</v>
      </c>
      <c r="C58" s="397"/>
      <c r="D58" s="394" t="str">
        <f t="shared" si="0"/>
        <v/>
      </c>
    </row>
    <row r="59" s="302" customFormat="1" ht="18.95" customHeight="1" spans="1:4">
      <c r="A59" s="406" t="s">
        <v>63</v>
      </c>
      <c r="B59" s="397">
        <v>100</v>
      </c>
      <c r="C59" s="397"/>
      <c r="D59" s="394"/>
    </row>
    <row r="60" s="302" customFormat="1" ht="18.95" customHeight="1" spans="1:4">
      <c r="A60" s="406" t="s">
        <v>64</v>
      </c>
      <c r="B60" s="397">
        <v>305</v>
      </c>
      <c r="C60" s="397"/>
      <c r="D60" s="394" t="str">
        <f t="shared" ref="D60:D88" si="1">IF(AND(B60&lt;&gt;0,C60&lt;&gt;0),C60/B60,"")</f>
        <v/>
      </c>
    </row>
    <row r="61" s="302" customFormat="1" ht="18.95" customHeight="1" spans="1:4">
      <c r="A61" s="405" t="s">
        <v>65</v>
      </c>
      <c r="B61" s="398">
        <v>162</v>
      </c>
      <c r="C61" s="398">
        <v>162</v>
      </c>
      <c r="D61" s="394">
        <f t="shared" si="1"/>
        <v>1</v>
      </c>
    </row>
    <row r="62" s="302" customFormat="1" ht="18.95" customHeight="1" spans="1:4">
      <c r="A62" s="407" t="s">
        <v>66</v>
      </c>
      <c r="B62" s="393">
        <f>SUM(B63:B81)</f>
        <v>82586</v>
      </c>
      <c r="C62" s="393">
        <f>SUM(C63:C81)</f>
        <v>98807</v>
      </c>
      <c r="D62" s="394">
        <f t="shared" si="1"/>
        <v>1.196</v>
      </c>
    </row>
    <row r="63" s="302" customFormat="1" ht="18.95" customHeight="1" spans="1:4">
      <c r="A63" s="405" t="s">
        <v>67</v>
      </c>
      <c r="B63" s="408">
        <v>978</v>
      </c>
      <c r="C63" s="402">
        <v>343</v>
      </c>
      <c r="D63" s="394">
        <f t="shared" si="1"/>
        <v>0.351</v>
      </c>
    </row>
    <row r="64" s="302" customFormat="1" ht="18.95" customHeight="1" spans="1:4">
      <c r="A64" s="405" t="s">
        <v>68</v>
      </c>
      <c r="B64" s="408">
        <v>26</v>
      </c>
      <c r="C64" s="402">
        <v>0</v>
      </c>
      <c r="D64" s="394" t="str">
        <f t="shared" si="1"/>
        <v/>
      </c>
    </row>
    <row r="65" s="302" customFormat="1" ht="18.95" customHeight="1" spans="1:4">
      <c r="A65" s="405" t="s">
        <v>69</v>
      </c>
      <c r="B65" s="408">
        <v>135</v>
      </c>
      <c r="C65" s="402">
        <v>321</v>
      </c>
      <c r="D65" s="394">
        <f t="shared" si="1"/>
        <v>2.378</v>
      </c>
    </row>
    <row r="66" s="302" customFormat="1" ht="18.95" customHeight="1" spans="1:4">
      <c r="A66" s="405" t="s">
        <v>70</v>
      </c>
      <c r="B66" s="408">
        <v>2146</v>
      </c>
      <c r="C66" s="402">
        <v>9957</v>
      </c>
      <c r="D66" s="394">
        <f t="shared" si="1"/>
        <v>4.64</v>
      </c>
    </row>
    <row r="67" s="302" customFormat="1" ht="18.95" customHeight="1" spans="1:4">
      <c r="A67" s="405" t="s">
        <v>71</v>
      </c>
      <c r="B67" s="408">
        <v>396</v>
      </c>
      <c r="C67" s="402">
        <v>0</v>
      </c>
      <c r="D67" s="394" t="str">
        <f t="shared" si="1"/>
        <v/>
      </c>
    </row>
    <row r="68" s="302" customFormat="1" ht="18.95" customHeight="1" spans="1:4">
      <c r="A68" s="405" t="s">
        <v>72</v>
      </c>
      <c r="B68" s="408">
        <v>706</v>
      </c>
      <c r="C68" s="402">
        <v>1757</v>
      </c>
      <c r="D68" s="394">
        <f t="shared" si="1"/>
        <v>2.489</v>
      </c>
    </row>
    <row r="69" s="302" customFormat="1" ht="18.95" customHeight="1" spans="1:4">
      <c r="A69" s="405" t="s">
        <v>73</v>
      </c>
      <c r="B69" s="408">
        <v>1276</v>
      </c>
      <c r="C69" s="402">
        <v>8959</v>
      </c>
      <c r="D69" s="394">
        <f t="shared" si="1"/>
        <v>7.021</v>
      </c>
    </row>
    <row r="70" s="302" customFormat="1" ht="18.95" customHeight="1" spans="1:4">
      <c r="A70" s="405" t="s">
        <v>74</v>
      </c>
      <c r="B70" s="408">
        <v>1485</v>
      </c>
      <c r="C70" s="402">
        <v>212</v>
      </c>
      <c r="D70" s="394">
        <f t="shared" si="1"/>
        <v>0.143</v>
      </c>
    </row>
    <row r="71" s="302" customFormat="1" ht="18.95" customHeight="1" spans="1:4">
      <c r="A71" s="405" t="s">
        <v>75</v>
      </c>
      <c r="B71" s="408">
        <v>381</v>
      </c>
      <c r="C71" s="402">
        <v>2545</v>
      </c>
      <c r="D71" s="394">
        <f t="shared" si="1"/>
        <v>6.68</v>
      </c>
    </row>
    <row r="72" s="302" customFormat="1" ht="18.95" customHeight="1" spans="1:4">
      <c r="A72" s="405" t="s">
        <v>76</v>
      </c>
      <c r="B72" s="408">
        <v>620</v>
      </c>
      <c r="C72" s="402">
        <v>78</v>
      </c>
      <c r="D72" s="394">
        <f t="shared" si="1"/>
        <v>0.126</v>
      </c>
    </row>
    <row r="73" s="302" customFormat="1" ht="18.95" customHeight="1" spans="1:4">
      <c r="A73" s="405" t="s">
        <v>77</v>
      </c>
      <c r="B73" s="408">
        <v>63727</v>
      </c>
      <c r="C73" s="402">
        <v>30259</v>
      </c>
      <c r="D73" s="394">
        <f t="shared" si="1"/>
        <v>0.475</v>
      </c>
    </row>
    <row r="74" s="302" customFormat="1" ht="18.95" customHeight="1" spans="1:4">
      <c r="A74" s="405" t="s">
        <v>78</v>
      </c>
      <c r="B74" s="408">
        <v>2518</v>
      </c>
      <c r="C74" s="402">
        <v>11629</v>
      </c>
      <c r="D74" s="394">
        <f t="shared" si="1"/>
        <v>4.618</v>
      </c>
    </row>
    <row r="75" s="302" customFormat="1" ht="18.95" customHeight="1" spans="1:4">
      <c r="A75" s="405" t="s">
        <v>79</v>
      </c>
      <c r="B75" s="408">
        <v>258</v>
      </c>
      <c r="C75" s="402">
        <v>670</v>
      </c>
      <c r="D75" s="394">
        <f t="shared" si="1"/>
        <v>2.597</v>
      </c>
    </row>
    <row r="76" s="302" customFormat="1" ht="18.95" customHeight="1" spans="1:4">
      <c r="A76" s="405" t="s">
        <v>80</v>
      </c>
      <c r="B76" s="408">
        <v>539</v>
      </c>
      <c r="C76" s="402">
        <v>340</v>
      </c>
      <c r="D76" s="394">
        <f t="shared" si="1"/>
        <v>0.631</v>
      </c>
    </row>
    <row r="77" s="302" customFormat="1" ht="18.95" customHeight="1" spans="1:4">
      <c r="A77" s="405" t="s">
        <v>760</v>
      </c>
      <c r="B77" s="408">
        <v>415</v>
      </c>
      <c r="C77" s="402">
        <v>25964</v>
      </c>
      <c r="D77" s="394">
        <f t="shared" si="1"/>
        <v>62.564</v>
      </c>
    </row>
    <row r="78" s="302" customFormat="1" ht="18.95" customHeight="1" spans="1:4">
      <c r="A78" s="405" t="s">
        <v>82</v>
      </c>
      <c r="B78" s="408">
        <v>2289</v>
      </c>
      <c r="C78" s="402">
        <v>2736</v>
      </c>
      <c r="D78" s="394">
        <f t="shared" si="1"/>
        <v>1.195</v>
      </c>
    </row>
    <row r="79" s="302" customFormat="1" ht="18.95" customHeight="1" spans="1:4">
      <c r="A79" s="405" t="s">
        <v>83</v>
      </c>
      <c r="B79" s="408"/>
      <c r="C79" s="402">
        <v>100</v>
      </c>
      <c r="D79" s="394" t="str">
        <f t="shared" si="1"/>
        <v/>
      </c>
    </row>
    <row r="80" s="302" customFormat="1" ht="18.95" customHeight="1" spans="1:4">
      <c r="A80" s="405" t="s">
        <v>761</v>
      </c>
      <c r="B80" s="408">
        <v>2426</v>
      </c>
      <c r="C80" s="402">
        <v>2937</v>
      </c>
      <c r="D80" s="394">
        <f t="shared" si="1"/>
        <v>1.211</v>
      </c>
    </row>
    <row r="81" s="302" customFormat="1" ht="18.95" customHeight="1" spans="1:4">
      <c r="A81" s="405" t="s">
        <v>762</v>
      </c>
      <c r="B81" s="408">
        <v>2265</v>
      </c>
      <c r="C81" s="402"/>
      <c r="D81" s="394" t="str">
        <f t="shared" si="1"/>
        <v/>
      </c>
    </row>
    <row r="82" s="302" customFormat="1" ht="18.95" customHeight="1" spans="1:4">
      <c r="A82" s="399" t="s">
        <v>86</v>
      </c>
      <c r="B82" s="393">
        <f>SUM(B83:B84)</f>
        <v>3070</v>
      </c>
      <c r="C82" s="393">
        <f>SUM(C83:C84)</f>
        <v>4004</v>
      </c>
      <c r="D82" s="394">
        <f t="shared" si="1"/>
        <v>1.304</v>
      </c>
    </row>
    <row r="83" s="302" customFormat="1" ht="18.95" customHeight="1" spans="1:4">
      <c r="A83" s="401" t="s">
        <v>87</v>
      </c>
      <c r="B83" s="409">
        <v>3070</v>
      </c>
      <c r="C83" s="409">
        <v>4004</v>
      </c>
      <c r="D83" s="394">
        <f t="shared" si="1"/>
        <v>1.304</v>
      </c>
    </row>
    <row r="84" s="302" customFormat="1" ht="18.95" customHeight="1" spans="1:4">
      <c r="A84" s="401" t="s">
        <v>88</v>
      </c>
      <c r="B84" s="409"/>
      <c r="C84" s="409"/>
      <c r="D84" s="394" t="str">
        <f t="shared" si="1"/>
        <v/>
      </c>
    </row>
    <row r="85" s="302" customFormat="1" ht="18.95" customHeight="1" spans="1:4">
      <c r="A85" s="399" t="s">
        <v>89</v>
      </c>
      <c r="B85" s="410">
        <v>370</v>
      </c>
      <c r="C85" s="410"/>
      <c r="D85" s="394" t="str">
        <f t="shared" si="1"/>
        <v/>
      </c>
    </row>
    <row r="86" s="302" customFormat="1" ht="18.95" customHeight="1" spans="1:4">
      <c r="A86" s="399" t="s">
        <v>92</v>
      </c>
      <c r="B86" s="410">
        <f>SUM(B87)</f>
        <v>5140</v>
      </c>
      <c r="C86" s="411">
        <f>SUM(C87)</f>
        <v>0</v>
      </c>
      <c r="D86" s="394" t="str">
        <f t="shared" si="1"/>
        <v/>
      </c>
    </row>
    <row r="87" s="302" customFormat="1" ht="18.95" customHeight="1" spans="1:4">
      <c r="A87" s="401" t="s">
        <v>763</v>
      </c>
      <c r="B87" s="412">
        <v>5140</v>
      </c>
      <c r="C87" s="412"/>
      <c r="D87" s="394" t="str">
        <f t="shared" si="1"/>
        <v/>
      </c>
    </row>
    <row r="88" s="302" customFormat="1" ht="18.95" customHeight="1" spans="1:4">
      <c r="A88" s="413" t="s">
        <v>94</v>
      </c>
      <c r="B88" s="393">
        <f>SUM(B28,B29,B82,B85,B86)</f>
        <v>349081</v>
      </c>
      <c r="C88" s="393">
        <f>SUM(C28,C29,C82,C85,C86)</f>
        <v>310483</v>
      </c>
      <c r="D88" s="394">
        <f t="shared" si="1"/>
        <v>0.889</v>
      </c>
    </row>
    <row r="89" s="302" customFormat="1" ht="18.95" customHeight="1"/>
    <row r="90" s="302" customFormat="1" ht="18.95" customHeight="1"/>
    <row r="91" s="302" customFormat="1" ht="18.95" customHeight="1"/>
    <row r="92" s="302" customFormat="1" ht="18.95" customHeight="1"/>
    <row r="93" s="302" customFormat="1" ht="18.95" customHeight="1"/>
    <row r="94" s="302" customFormat="1" ht="18.95" customHeight="1"/>
    <row r="95" s="302" customFormat="1" ht="18.95" customHeight="1"/>
    <row r="96" s="302" customFormat="1" ht="18.95" customHeight="1"/>
    <row r="97" s="302" customFormat="1" ht="18.75" customHeight="1"/>
    <row r="98" s="302" customFormat="1" ht="18.95" customHeight="1"/>
    <row r="99" s="302" customFormat="1" ht="18.95" customHeight="1"/>
    <row r="100" s="302" customFormat="1" ht="18.75" customHeight="1"/>
    <row r="101" s="302" customFormat="1"/>
  </sheetData>
  <mergeCells count="6">
    <mergeCell ref="A1:D1"/>
    <mergeCell ref="C2:D2"/>
    <mergeCell ref="A3:A4"/>
    <mergeCell ref="B3:B4"/>
    <mergeCell ref="C3:C4"/>
    <mergeCell ref="D3:D4"/>
  </mergeCells>
  <dataValidations count="2">
    <dataValidation type="textLength" operator="lessThanOrEqual" allowBlank="1" showInputMessage="1" showErrorMessage="1" errorTitle="提示" error="此处最多只能输入 [20] 个字符。" sqref="B3:D3">
      <formula1>20</formula1>
    </dataValidation>
    <dataValidation type="custom" allowBlank="1" showInputMessage="1" showErrorMessage="1" errorTitle="提示" error="对不起，此处只能输入数字。" sqref="B5 C5 B6 C6 B7 C7 B8 C8 B9 C9 B10 C10 B11 C11 B12 C12 B13 C13 B14 C14 B15 C15 B16 C16 B17 C17 B18 C18 B19 C19 B20 C20 B21 C21 B22 C22 B23 C23 B24 C24 B25 C25 B26 C26 B27 C27 B28 C28 B29 C29 B30 C30 B31 C31 B32 C32 B33 C33 B34 C34 B35 C35 B36 C36 B37 C37 B38 C38 B39 C39 B40 C40 B41 C41 B42 C42 B43 C43 B44 C44 B45 C45 B46 C46 B47 C47 B48 C48 B49 C49 B55 C55 B59 C59 B60 C60 B61 C61 B62 C62 C63 C64 C65 C66 C67 C68 C69 C70 C71 C72 C73 C74 C75 C76 C77 C78 C79 B82 C82 B83 C83 B84 C84 B85 C85 B86 C86 B87 C87 B88 C88 B50:B54 B56:B58 C50:C54 C56:C58 C80:C81">
      <formula1>OR(B5="",ISNUMBER(B5))</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F41"/>
  <sheetViews>
    <sheetView showZeros="0" workbookViewId="0">
      <selection activeCell="A1" sqref="A1"/>
    </sheetView>
  </sheetViews>
  <sheetFormatPr defaultColWidth="9" defaultRowHeight="14.25" outlineLevelCol="5"/>
  <cols>
    <col min="1" max="1" width="37.625" style="510" customWidth="1"/>
    <col min="2" max="6" width="11.625" style="510" customWidth="1"/>
    <col min="7" max="16384" width="9" style="510"/>
  </cols>
  <sheetData>
    <row r="1" spans="1:6">
      <c r="A1" s="772" t="s">
        <v>623</v>
      </c>
      <c r="B1" s="772"/>
      <c r="C1" s="772"/>
      <c r="D1" s="772"/>
      <c r="E1" s="772"/>
      <c r="F1" s="772"/>
    </row>
    <row r="2" ht="25.5" spans="1:6">
      <c r="A2" s="787" t="s">
        <v>624</v>
      </c>
      <c r="B2" s="773"/>
      <c r="C2" s="773"/>
      <c r="D2" s="773"/>
      <c r="E2" s="773"/>
      <c r="F2" s="773"/>
    </row>
    <row r="3" ht="22.5" spans="1:6">
      <c r="A3" s="773"/>
      <c r="B3" s="773"/>
      <c r="C3" s="773"/>
      <c r="D3" s="788"/>
      <c r="E3" s="789" t="s">
        <v>625</v>
      </c>
      <c r="F3" s="789"/>
    </row>
    <row r="4" ht="42.95" customHeight="1" spans="1:6">
      <c r="A4" s="776" t="s">
        <v>626</v>
      </c>
      <c r="B4" s="776" t="s">
        <v>4</v>
      </c>
      <c r="C4" s="776" t="s">
        <v>627</v>
      </c>
      <c r="D4" s="776" t="s">
        <v>6</v>
      </c>
      <c r="E4" s="776" t="s">
        <v>7</v>
      </c>
      <c r="F4" s="776" t="s">
        <v>8</v>
      </c>
    </row>
    <row r="5" ht="35" customHeight="1" spans="1:6">
      <c r="A5" s="777" t="s">
        <v>628</v>
      </c>
      <c r="B5" s="783">
        <f>SUM(B6:B19)</f>
        <v>5</v>
      </c>
      <c r="C5" s="783">
        <f>SUM(C6:C19)</f>
        <v>7</v>
      </c>
      <c r="D5" s="783">
        <f>SUM(D6:D19)</f>
        <v>7</v>
      </c>
      <c r="E5" s="790">
        <v>1.4</v>
      </c>
      <c r="F5" s="784">
        <f>D5/C5</f>
        <v>1</v>
      </c>
    </row>
    <row r="6" ht="35" customHeight="1" spans="1:6">
      <c r="A6" s="777" t="s">
        <v>629</v>
      </c>
      <c r="B6" s="791"/>
      <c r="C6" s="791"/>
      <c r="D6" s="791"/>
      <c r="E6" s="791"/>
      <c r="F6" s="779"/>
    </row>
    <row r="7" ht="35" customHeight="1" spans="1:6">
      <c r="A7" s="777" t="s">
        <v>630</v>
      </c>
      <c r="B7" s="778"/>
      <c r="C7" s="778"/>
      <c r="D7" s="778"/>
      <c r="E7" s="778"/>
      <c r="F7" s="779"/>
    </row>
    <row r="8" ht="35" customHeight="1" spans="1:6">
      <c r="A8" s="777" t="s">
        <v>631</v>
      </c>
      <c r="B8" s="778"/>
      <c r="C8" s="778"/>
      <c r="D8" s="778"/>
      <c r="E8" s="778"/>
      <c r="F8" s="779"/>
    </row>
    <row r="9" ht="35" customHeight="1" spans="1:6">
      <c r="A9" s="777" t="s">
        <v>632</v>
      </c>
      <c r="B9" s="778"/>
      <c r="C9" s="778"/>
      <c r="D9" s="778"/>
      <c r="E9" s="778"/>
      <c r="F9" s="779"/>
    </row>
    <row r="10" ht="35" customHeight="1" spans="1:6">
      <c r="A10" s="777" t="s">
        <v>633</v>
      </c>
      <c r="B10" s="778"/>
      <c r="C10" s="778"/>
      <c r="D10" s="778"/>
      <c r="E10" s="778"/>
      <c r="F10" s="779"/>
    </row>
    <row r="11" ht="35" customHeight="1" spans="1:6">
      <c r="A11" s="777" t="s">
        <v>634</v>
      </c>
      <c r="B11" s="778"/>
      <c r="C11" s="778"/>
      <c r="D11" s="778"/>
      <c r="E11" s="778"/>
      <c r="F11" s="779"/>
    </row>
    <row r="12" ht="35" customHeight="1" spans="1:6">
      <c r="A12" s="777" t="s">
        <v>635</v>
      </c>
      <c r="B12" s="778"/>
      <c r="C12" s="778"/>
      <c r="D12" s="778"/>
      <c r="E12" s="778"/>
      <c r="F12" s="779"/>
    </row>
    <row r="13" ht="35" customHeight="1" spans="1:6">
      <c r="A13" s="777" t="s">
        <v>636</v>
      </c>
      <c r="B13" s="778"/>
      <c r="C13" s="778"/>
      <c r="D13" s="778"/>
      <c r="E13" s="778"/>
      <c r="F13" s="779"/>
    </row>
    <row r="14" ht="35" customHeight="1" spans="1:6">
      <c r="A14" s="777" t="s">
        <v>637</v>
      </c>
      <c r="B14" s="778"/>
      <c r="C14" s="778"/>
      <c r="D14" s="778"/>
      <c r="E14" s="778"/>
      <c r="F14" s="779"/>
    </row>
    <row r="15" ht="35" customHeight="1" spans="1:6">
      <c r="A15" s="777" t="s">
        <v>638</v>
      </c>
      <c r="B15" s="778"/>
      <c r="C15" s="778"/>
      <c r="D15" s="778"/>
      <c r="E15" s="778"/>
      <c r="F15" s="779"/>
    </row>
    <row r="16" ht="35" customHeight="1" spans="1:6">
      <c r="A16" s="777" t="s">
        <v>639</v>
      </c>
      <c r="B16" s="778"/>
      <c r="C16" s="778"/>
      <c r="D16" s="778"/>
      <c r="E16" s="778"/>
      <c r="F16" s="779"/>
    </row>
    <row r="17" ht="35" customHeight="1" spans="1:6">
      <c r="A17" s="777" t="s">
        <v>640</v>
      </c>
      <c r="B17" s="778"/>
      <c r="C17" s="778"/>
      <c r="D17" s="778"/>
      <c r="E17" s="778"/>
      <c r="F17" s="779"/>
    </row>
    <row r="18" ht="35" customHeight="1" spans="1:6">
      <c r="A18" s="777" t="s">
        <v>641</v>
      </c>
      <c r="B18" s="778"/>
      <c r="C18" s="778"/>
      <c r="D18" s="778"/>
      <c r="E18" s="778"/>
      <c r="F18" s="779"/>
    </row>
    <row r="19" ht="35" customHeight="1" spans="1:6">
      <c r="A19" s="777" t="s">
        <v>642</v>
      </c>
      <c r="B19" s="778">
        <v>5</v>
      </c>
      <c r="C19" s="778">
        <v>7</v>
      </c>
      <c r="D19" s="778">
        <v>7</v>
      </c>
      <c r="E19" s="792">
        <v>1.4</v>
      </c>
      <c r="F19" s="779">
        <f>D19/C19</f>
        <v>1</v>
      </c>
    </row>
    <row r="20" ht="35" customHeight="1" spans="1:6">
      <c r="A20" s="777" t="s">
        <v>643</v>
      </c>
      <c r="B20" s="778">
        <f>SUM(B21:B24)</f>
        <v>0</v>
      </c>
      <c r="C20" s="778"/>
      <c r="D20" s="778">
        <f>SUM(D21:D24)</f>
        <v>0</v>
      </c>
      <c r="E20" s="778"/>
      <c r="F20" s="778"/>
    </row>
    <row r="21" ht="35" customHeight="1" spans="1:6">
      <c r="A21" s="777" t="s">
        <v>644</v>
      </c>
      <c r="B21" s="778"/>
      <c r="C21" s="778"/>
      <c r="D21" s="778"/>
      <c r="E21" s="778"/>
      <c r="F21" s="778"/>
    </row>
    <row r="22" ht="35" customHeight="1" spans="1:6">
      <c r="A22" s="777" t="s">
        <v>645</v>
      </c>
      <c r="B22" s="778"/>
      <c r="C22" s="778"/>
      <c r="D22" s="778"/>
      <c r="E22" s="778"/>
      <c r="F22" s="778"/>
    </row>
    <row r="23" ht="35" customHeight="1" spans="1:6">
      <c r="A23" s="777" t="s">
        <v>646</v>
      </c>
      <c r="B23" s="778"/>
      <c r="C23" s="778"/>
      <c r="D23" s="778"/>
      <c r="E23" s="778"/>
      <c r="F23" s="778"/>
    </row>
    <row r="24" ht="35" customHeight="1" spans="1:6">
      <c r="A24" s="777" t="s">
        <v>647</v>
      </c>
      <c r="B24" s="778"/>
      <c r="C24" s="778"/>
      <c r="D24" s="778"/>
      <c r="E24" s="778"/>
      <c r="F24" s="778"/>
    </row>
    <row r="25" ht="35" customHeight="1" spans="1:6">
      <c r="A25" s="777" t="s">
        <v>648</v>
      </c>
      <c r="B25" s="778">
        <f>SUM(B26:B30)</f>
        <v>0</v>
      </c>
      <c r="C25" s="778"/>
      <c r="D25" s="778">
        <f>SUM(D26:D30)</f>
        <v>0</v>
      </c>
      <c r="E25" s="778"/>
      <c r="F25" s="778"/>
    </row>
    <row r="26" ht="35" customHeight="1" spans="1:6">
      <c r="A26" s="777" t="s">
        <v>649</v>
      </c>
      <c r="B26" s="778"/>
      <c r="C26" s="778"/>
      <c r="D26" s="778"/>
      <c r="E26" s="778"/>
      <c r="F26" s="778"/>
    </row>
    <row r="27" ht="35" customHeight="1" spans="1:6">
      <c r="A27" s="777" t="s">
        <v>650</v>
      </c>
      <c r="B27" s="778"/>
      <c r="C27" s="778"/>
      <c r="D27" s="778"/>
      <c r="E27" s="778"/>
      <c r="F27" s="778"/>
    </row>
    <row r="28" ht="35" customHeight="1" spans="1:6">
      <c r="A28" s="777" t="s">
        <v>651</v>
      </c>
      <c r="B28" s="778"/>
      <c r="C28" s="778"/>
      <c r="D28" s="778"/>
      <c r="E28" s="778"/>
      <c r="F28" s="778"/>
    </row>
    <row r="29" ht="35" customHeight="1" spans="1:6">
      <c r="A29" s="777" t="s">
        <v>652</v>
      </c>
      <c r="B29" s="778"/>
      <c r="C29" s="778"/>
      <c r="D29" s="778"/>
      <c r="E29" s="778"/>
      <c r="F29" s="778"/>
    </row>
    <row r="30" ht="35" customHeight="1" spans="1:6">
      <c r="A30" s="777" t="s">
        <v>653</v>
      </c>
      <c r="B30" s="778"/>
      <c r="C30" s="778"/>
      <c r="D30" s="778"/>
      <c r="E30" s="778"/>
      <c r="F30" s="778"/>
    </row>
    <row r="31" ht="35" customHeight="1" spans="1:6">
      <c r="A31" s="777" t="s">
        <v>654</v>
      </c>
      <c r="B31" s="778">
        <f>SUM(B32:B34)</f>
        <v>0</v>
      </c>
      <c r="C31" s="778"/>
      <c r="D31" s="778">
        <f>SUM(D32:D34)</f>
        <v>0</v>
      </c>
      <c r="E31" s="778"/>
      <c r="F31" s="778"/>
    </row>
    <row r="32" ht="35" customHeight="1" spans="1:6">
      <c r="A32" s="777" t="s">
        <v>655</v>
      </c>
      <c r="B32" s="778"/>
      <c r="C32" s="778"/>
      <c r="D32" s="778"/>
      <c r="E32" s="778"/>
      <c r="F32" s="778"/>
    </row>
    <row r="33" ht="35" customHeight="1" spans="1:6">
      <c r="A33" s="777" t="s">
        <v>656</v>
      </c>
      <c r="B33" s="778"/>
      <c r="C33" s="778"/>
      <c r="D33" s="778"/>
      <c r="E33" s="778"/>
      <c r="F33" s="778"/>
    </row>
    <row r="34" ht="35" customHeight="1" spans="1:6">
      <c r="A34" s="777" t="s">
        <v>657</v>
      </c>
      <c r="B34" s="778"/>
      <c r="C34" s="778"/>
      <c r="D34" s="778"/>
      <c r="E34" s="778"/>
      <c r="F34" s="778"/>
    </row>
    <row r="35" ht="35" customHeight="1" spans="1:6">
      <c r="A35" s="777" t="s">
        <v>658</v>
      </c>
      <c r="B35" s="778"/>
      <c r="C35" s="778"/>
      <c r="D35" s="778"/>
      <c r="E35" s="778"/>
      <c r="F35" s="778"/>
    </row>
    <row r="36" ht="35" customHeight="1" spans="1:6">
      <c r="A36" s="782" t="s">
        <v>659</v>
      </c>
      <c r="B36" s="783">
        <f>SUM(B5,B20,B25,B31,B35)</f>
        <v>5</v>
      </c>
      <c r="C36" s="783">
        <v>7</v>
      </c>
      <c r="D36" s="783">
        <f>SUM(D5,D20,D25,D31,D35)</f>
        <v>7</v>
      </c>
      <c r="E36" s="790">
        <v>1.4</v>
      </c>
      <c r="F36" s="784">
        <f>D36/C36</f>
        <v>1</v>
      </c>
    </row>
    <row r="37" ht="35" customHeight="1" spans="1:6">
      <c r="A37" s="777" t="s">
        <v>660</v>
      </c>
      <c r="B37" s="780"/>
      <c r="C37" s="780"/>
      <c r="D37" s="780"/>
      <c r="E37" s="780"/>
      <c r="F37" s="778"/>
    </row>
    <row r="38" ht="35" customHeight="1" spans="1:6">
      <c r="A38" s="785" t="s">
        <v>661</v>
      </c>
      <c r="B38" s="780"/>
      <c r="C38" s="780"/>
      <c r="D38" s="780"/>
      <c r="E38" s="780"/>
      <c r="F38" s="778"/>
    </row>
    <row r="39" ht="35" customHeight="1" spans="1:6">
      <c r="A39" s="777" t="s">
        <v>662</v>
      </c>
      <c r="B39" s="780"/>
      <c r="C39" s="780"/>
      <c r="D39" s="780"/>
      <c r="E39" s="780"/>
      <c r="F39" s="778"/>
    </row>
    <row r="40" ht="35" customHeight="1" spans="1:6">
      <c r="A40" s="777"/>
      <c r="B40" s="780"/>
      <c r="C40" s="780"/>
      <c r="D40" s="780"/>
      <c r="E40" s="780"/>
      <c r="F40" s="778"/>
    </row>
    <row r="41" s="520" customFormat="1" ht="35" customHeight="1" spans="1:6">
      <c r="A41" s="786" t="s">
        <v>663</v>
      </c>
      <c r="B41" s="783">
        <f>SUM(B36:B39)</f>
        <v>5</v>
      </c>
      <c r="C41" s="783">
        <f>SUM(C36:C39)</f>
        <v>7</v>
      </c>
      <c r="D41" s="783">
        <f>SUM(D36:D39)</f>
        <v>7</v>
      </c>
      <c r="E41" s="790">
        <v>1.4</v>
      </c>
      <c r="F41" s="784">
        <v>1</v>
      </c>
    </row>
  </sheetData>
  <mergeCells count="2">
    <mergeCell ref="A2:F2"/>
    <mergeCell ref="E3:F3"/>
  </mergeCells>
  <dataValidations count="1">
    <dataValidation type="textLength" operator="lessThanOrEqual" allowBlank="1" showInputMessage="1" showErrorMessage="1" errorTitle="提示" error="此处最多只能输入 [20] 个字符。" sqref="E4 F4">
      <formula1>20</formula1>
    </dataValidation>
  </dataValidations>
  <printOptions horizontalCentered="1"/>
  <pageMargins left="0.944444444444444" right="0.944444444444444" top="0.393055555555556" bottom="0.393055555555556" header="0.196527777777778" footer="0.196527777777778"/>
  <pageSetup paperSize="9" scale="50" orientation="portrait" useFirstPageNumber="1"/>
  <headerFooter alignWithMargins="0">
    <oddFooter>&amp;C&amp;20第 &amp;P+22 页，共 &amp;N+50 页</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31"/>
  <sheetViews>
    <sheetView workbookViewId="0">
      <selection activeCell="H14" sqref="H14"/>
    </sheetView>
  </sheetViews>
  <sheetFormatPr defaultColWidth="9" defaultRowHeight="15" customHeight="1" outlineLevelCol="3"/>
  <cols>
    <col min="1" max="1" width="40.75" style="302" customWidth="1"/>
    <col min="2" max="2" width="17.625" style="354" customWidth="1"/>
    <col min="3" max="3" width="17.625" style="355" customWidth="1"/>
    <col min="4" max="4" width="18.275" style="302" customWidth="1"/>
    <col min="5" max="16384" width="9" style="302"/>
  </cols>
  <sheetData>
    <row r="1" s="352" customFormat="1" ht="39" customHeight="1" spans="1:4">
      <c r="A1" s="277" t="s">
        <v>1481</v>
      </c>
      <c r="B1" s="277"/>
      <c r="C1" s="277"/>
      <c r="D1" s="277"/>
    </row>
    <row r="2" s="280" customFormat="1" ht="20" customHeight="1" spans="1:4">
      <c r="A2" s="356" t="str">
        <f>""</f>
        <v/>
      </c>
      <c r="C2" s="357"/>
      <c r="D2" s="358" t="s">
        <v>2</v>
      </c>
    </row>
    <row r="3" s="302" customFormat="1" customHeight="1" spans="1:4">
      <c r="A3" s="359" t="s">
        <v>3</v>
      </c>
      <c r="B3" s="360" t="s">
        <v>6</v>
      </c>
      <c r="C3" s="361" t="s">
        <v>758</v>
      </c>
      <c r="D3" s="283" t="s">
        <v>759</v>
      </c>
    </row>
    <row r="4" s="302" customFormat="1" customHeight="1" spans="1:4">
      <c r="A4" s="362"/>
      <c r="B4" s="363"/>
      <c r="C4" s="364"/>
      <c r="D4" s="283"/>
    </row>
    <row r="5" s="353" customFormat="1" ht="17.65" customHeight="1" spans="1:4">
      <c r="A5" s="204" t="s">
        <v>768</v>
      </c>
      <c r="B5" s="365">
        <f>SUM(B6+B12+B18+B24+B31+B36+B42+B45+B48+B52+B57+B63+B68+B72+B76+B80+B85+B91+B88+B96+B104)</f>
        <v>24040</v>
      </c>
      <c r="C5" s="365">
        <f>SUM(C6+C12+C18+C24+C31+C36+C42+C45+C48+C52+C57+C63+C68+C72+C76+C80+C85+C91+C88+C96+C104)</f>
        <v>20577</v>
      </c>
      <c r="D5" s="366">
        <f t="shared" ref="D5:D8" si="0">SUM(C5)/B5</f>
        <v>0.856</v>
      </c>
    </row>
    <row r="6" s="353" customFormat="1" ht="17.65" customHeight="1" spans="1:4">
      <c r="A6" s="204" t="s">
        <v>98</v>
      </c>
      <c r="B6" s="365">
        <f>SUM(B7:B11)</f>
        <v>1006</v>
      </c>
      <c r="C6" s="365">
        <v>853</v>
      </c>
      <c r="D6" s="366">
        <f t="shared" si="0"/>
        <v>0.848</v>
      </c>
    </row>
    <row r="7" s="302" customFormat="1" ht="17.65" customHeight="1" spans="1:4">
      <c r="A7" s="200" t="s">
        <v>99</v>
      </c>
      <c r="B7" s="365">
        <v>746</v>
      </c>
      <c r="C7" s="367">
        <v>687</v>
      </c>
      <c r="D7" s="366">
        <f t="shared" si="0"/>
        <v>0.921</v>
      </c>
    </row>
    <row r="8" s="302" customFormat="1" ht="17.65" customHeight="1" spans="1:4">
      <c r="A8" s="200" t="s">
        <v>100</v>
      </c>
      <c r="B8" s="365">
        <v>89</v>
      </c>
      <c r="C8" s="367">
        <v>2</v>
      </c>
      <c r="D8" s="366">
        <f t="shared" si="0"/>
        <v>0.022</v>
      </c>
    </row>
    <row r="9" s="302" customFormat="1" ht="17.65" customHeight="1" spans="1:4">
      <c r="A9" s="200" t="s">
        <v>102</v>
      </c>
      <c r="B9" s="365">
        <v>0</v>
      </c>
      <c r="C9" s="367">
        <v>3</v>
      </c>
      <c r="D9" s="366" t="str">
        <f t="shared" ref="D9:D27" si="1">IF(AND(B9&lt;&gt;0,C9&lt;&gt;0),C9/B9,"")</f>
        <v/>
      </c>
    </row>
    <row r="10" s="302" customFormat="1" ht="17.65" customHeight="1" spans="1:4">
      <c r="A10" s="200" t="s">
        <v>101</v>
      </c>
      <c r="B10" s="365">
        <v>70</v>
      </c>
      <c r="C10" s="368">
        <v>63</v>
      </c>
      <c r="D10" s="366">
        <f t="shared" si="1"/>
        <v>0.9</v>
      </c>
    </row>
    <row r="11" s="302" customFormat="1" ht="17.65" customHeight="1" spans="1:4">
      <c r="A11" s="200" t="s">
        <v>103</v>
      </c>
      <c r="B11" s="365">
        <v>101</v>
      </c>
      <c r="C11" s="367">
        <v>99</v>
      </c>
      <c r="D11" s="366">
        <f t="shared" si="1"/>
        <v>0.98</v>
      </c>
    </row>
    <row r="12" s="302" customFormat="1" ht="17.65" customHeight="1" spans="1:4">
      <c r="A12" s="204" t="s">
        <v>104</v>
      </c>
      <c r="B12" s="365">
        <f>SUM(B13:B17)</f>
        <v>648</v>
      </c>
      <c r="C12" s="365">
        <f>SUM(C13:C17)</f>
        <v>578</v>
      </c>
      <c r="D12" s="366">
        <f t="shared" si="1"/>
        <v>0.892</v>
      </c>
    </row>
    <row r="13" s="353" customFormat="1" ht="17.65" customHeight="1" spans="1:4">
      <c r="A13" s="200" t="s">
        <v>99</v>
      </c>
      <c r="B13" s="365">
        <v>523</v>
      </c>
      <c r="C13" s="367">
        <v>483</v>
      </c>
      <c r="D13" s="366">
        <f t="shared" si="1"/>
        <v>0.924</v>
      </c>
    </row>
    <row r="14" s="302" customFormat="1" ht="17.65" customHeight="1" spans="1:4">
      <c r="A14" s="200" t="s">
        <v>100</v>
      </c>
      <c r="B14" s="365">
        <v>15</v>
      </c>
      <c r="C14" s="368">
        <v>10</v>
      </c>
      <c r="D14" s="366">
        <f t="shared" si="1"/>
        <v>0.667</v>
      </c>
    </row>
    <row r="15" s="302" customFormat="1" ht="17.65" customHeight="1" spans="1:4">
      <c r="A15" s="200" t="s">
        <v>105</v>
      </c>
      <c r="B15" s="365">
        <v>49</v>
      </c>
      <c r="C15" s="367">
        <v>49</v>
      </c>
      <c r="D15" s="366">
        <f t="shared" si="1"/>
        <v>1</v>
      </c>
    </row>
    <row r="16" s="302" customFormat="1" ht="17.65" customHeight="1" spans="1:4">
      <c r="A16" s="200" t="s">
        <v>106</v>
      </c>
      <c r="B16" s="365">
        <v>36</v>
      </c>
      <c r="C16" s="367">
        <v>36</v>
      </c>
      <c r="D16" s="366">
        <f t="shared" si="1"/>
        <v>1</v>
      </c>
    </row>
    <row r="17" s="302" customFormat="1" ht="17.65" customHeight="1" spans="1:4">
      <c r="A17" s="200" t="s">
        <v>107</v>
      </c>
      <c r="B17" s="365">
        <v>25</v>
      </c>
      <c r="C17" s="367"/>
      <c r="D17" s="366" t="str">
        <f t="shared" si="1"/>
        <v/>
      </c>
    </row>
    <row r="18" s="302" customFormat="1" ht="17.65" customHeight="1" spans="1:4">
      <c r="A18" s="204" t="s">
        <v>108</v>
      </c>
      <c r="B18" s="365">
        <f>SUM(B19:B23)</f>
        <v>8737</v>
      </c>
      <c r="C18" s="365">
        <f>SUM(C19:C23)</f>
        <v>7570</v>
      </c>
      <c r="D18" s="366">
        <f t="shared" si="1"/>
        <v>0.866</v>
      </c>
    </row>
    <row r="19" s="353" customFormat="1" ht="17.65" customHeight="1" spans="1:4">
      <c r="A19" s="200" t="s">
        <v>99</v>
      </c>
      <c r="B19" s="369">
        <v>7164</v>
      </c>
      <c r="C19" s="367">
        <v>6628</v>
      </c>
      <c r="D19" s="366">
        <f t="shared" si="1"/>
        <v>0.925</v>
      </c>
    </row>
    <row r="20" s="302" customFormat="1" ht="17.65" customHeight="1" spans="1:4">
      <c r="A20" s="200" t="s">
        <v>100</v>
      </c>
      <c r="B20" s="369">
        <v>756</v>
      </c>
      <c r="C20" s="367">
        <v>423</v>
      </c>
      <c r="D20" s="366">
        <f t="shared" si="1"/>
        <v>0.56</v>
      </c>
    </row>
    <row r="21" s="302" customFormat="1" ht="17.65" customHeight="1" spans="1:4">
      <c r="A21" s="200" t="s">
        <v>110</v>
      </c>
      <c r="B21" s="369">
        <v>700</v>
      </c>
      <c r="C21" s="367"/>
      <c r="D21" s="366" t="str">
        <f t="shared" si="1"/>
        <v/>
      </c>
    </row>
    <row r="22" s="302" customFormat="1" ht="17.65" customHeight="1" spans="1:4">
      <c r="A22" s="200" t="s">
        <v>109</v>
      </c>
      <c r="B22" s="369">
        <v>30</v>
      </c>
      <c r="C22" s="367">
        <v>393</v>
      </c>
      <c r="D22" s="366">
        <f t="shared" si="1"/>
        <v>13.1</v>
      </c>
    </row>
    <row r="23" s="302" customFormat="1" ht="17.65" customHeight="1" spans="1:4">
      <c r="A23" s="200" t="s">
        <v>769</v>
      </c>
      <c r="B23" s="369">
        <v>87</v>
      </c>
      <c r="C23" s="368">
        <v>126</v>
      </c>
      <c r="D23" s="366">
        <f t="shared" si="1"/>
        <v>1.448</v>
      </c>
    </row>
    <row r="24" s="353" customFormat="1" ht="17.65" customHeight="1" spans="1:4">
      <c r="A24" s="204" t="s">
        <v>112</v>
      </c>
      <c r="B24" s="365">
        <f>SUM(B25:B30)</f>
        <v>1295</v>
      </c>
      <c r="C24" s="365">
        <f>SUM(C25:C30)</f>
        <v>1240</v>
      </c>
      <c r="D24" s="366">
        <f t="shared" si="1"/>
        <v>0.958</v>
      </c>
    </row>
    <row r="25" s="302" customFormat="1" ht="17.65" customHeight="1" spans="1:4">
      <c r="A25" s="200" t="s">
        <v>99</v>
      </c>
      <c r="B25" s="365">
        <v>1011</v>
      </c>
      <c r="C25" s="368">
        <v>888</v>
      </c>
      <c r="D25" s="366">
        <f t="shared" si="1"/>
        <v>0.878</v>
      </c>
    </row>
    <row r="26" s="302" customFormat="1" ht="17.65" customHeight="1" spans="1:4">
      <c r="A26" s="200" t="s">
        <v>100</v>
      </c>
      <c r="B26" s="365">
        <v>87</v>
      </c>
      <c r="C26" s="367">
        <v>25</v>
      </c>
      <c r="D26" s="366">
        <f t="shared" si="1"/>
        <v>0.287</v>
      </c>
    </row>
    <row r="27" s="302" customFormat="1" ht="17.65" customHeight="1" spans="1:4">
      <c r="A27" s="200" t="s">
        <v>770</v>
      </c>
      <c r="B27" s="365"/>
      <c r="C27" s="367">
        <v>2</v>
      </c>
      <c r="D27" s="366" t="str">
        <f t="shared" si="1"/>
        <v/>
      </c>
    </row>
    <row r="28" s="302" customFormat="1" ht="17.65" customHeight="1" spans="1:4">
      <c r="A28" s="200" t="s">
        <v>771</v>
      </c>
      <c r="B28" s="365"/>
      <c r="C28" s="367">
        <v>100</v>
      </c>
      <c r="D28" s="366"/>
    </row>
    <row r="29" s="302" customFormat="1" ht="17.65" customHeight="1" spans="1:4">
      <c r="A29" s="200" t="s">
        <v>113</v>
      </c>
      <c r="B29" s="365">
        <v>13</v>
      </c>
      <c r="C29" s="367"/>
      <c r="D29" s="366" t="str">
        <f t="shared" ref="D29:D92" si="2">IF(AND(B29&lt;&gt;0,C29&lt;&gt;0),C29/B29,"")</f>
        <v/>
      </c>
    </row>
    <row r="30" s="302" customFormat="1" ht="17.65" customHeight="1" spans="1:4">
      <c r="A30" s="200" t="s">
        <v>109</v>
      </c>
      <c r="B30" s="365">
        <v>184</v>
      </c>
      <c r="C30" s="367">
        <v>225</v>
      </c>
      <c r="D30" s="366">
        <f t="shared" si="2"/>
        <v>1.223</v>
      </c>
    </row>
    <row r="31" s="353" customFormat="1" ht="17.65" customHeight="1" spans="1:4">
      <c r="A31" s="204" t="s">
        <v>114</v>
      </c>
      <c r="B31" s="365">
        <f>SUM(B32:B35)</f>
        <v>363</v>
      </c>
      <c r="C31" s="365">
        <f>SUM(C32:C35)</f>
        <v>668</v>
      </c>
      <c r="D31" s="366">
        <f t="shared" si="2"/>
        <v>1.84</v>
      </c>
    </row>
    <row r="32" s="302" customFormat="1" ht="17.65" customHeight="1" spans="1:4">
      <c r="A32" s="200" t="s">
        <v>99</v>
      </c>
      <c r="B32" s="365">
        <v>242</v>
      </c>
      <c r="C32" s="367">
        <v>221</v>
      </c>
      <c r="D32" s="366">
        <f t="shared" si="2"/>
        <v>0.913</v>
      </c>
    </row>
    <row r="33" s="302" customFormat="1" ht="17.65" customHeight="1" spans="1:4">
      <c r="A33" s="200" t="s">
        <v>100</v>
      </c>
      <c r="B33" s="365">
        <v>79</v>
      </c>
      <c r="C33" s="367">
        <v>72</v>
      </c>
      <c r="D33" s="366">
        <f t="shared" si="2"/>
        <v>0.911</v>
      </c>
    </row>
    <row r="34" s="302" customFormat="1" ht="17.65" customHeight="1" spans="1:4">
      <c r="A34" s="200" t="s">
        <v>115</v>
      </c>
      <c r="B34" s="365">
        <v>26</v>
      </c>
      <c r="C34" s="367">
        <v>31</v>
      </c>
      <c r="D34" s="366">
        <f t="shared" si="2"/>
        <v>1.192</v>
      </c>
    </row>
    <row r="35" s="302" customFormat="1" ht="17.65" customHeight="1" spans="1:4">
      <c r="A35" s="200" t="s">
        <v>116</v>
      </c>
      <c r="B35" s="365">
        <v>16</v>
      </c>
      <c r="C35" s="367">
        <v>344</v>
      </c>
      <c r="D35" s="366">
        <f t="shared" si="2"/>
        <v>21.5</v>
      </c>
    </row>
    <row r="36" s="353" customFormat="1" ht="17.65" customHeight="1" spans="1:4">
      <c r="A36" s="204" t="s">
        <v>117</v>
      </c>
      <c r="B36" s="365">
        <f>SUM(B37:B41)</f>
        <v>1761</v>
      </c>
      <c r="C36" s="365">
        <f>SUM(C37:C41)</f>
        <v>1569</v>
      </c>
      <c r="D36" s="366">
        <f t="shared" si="2"/>
        <v>0.891</v>
      </c>
    </row>
    <row r="37" s="302" customFormat="1" ht="17.65" customHeight="1" spans="1:4">
      <c r="A37" s="200" t="s">
        <v>99</v>
      </c>
      <c r="B37" s="365">
        <v>1561</v>
      </c>
      <c r="C37" s="368">
        <v>1412</v>
      </c>
      <c r="D37" s="366">
        <f t="shared" si="2"/>
        <v>0.905</v>
      </c>
    </row>
    <row r="38" s="302" customFormat="1" ht="17.65" customHeight="1" spans="1:4">
      <c r="A38" s="200" t="s">
        <v>100</v>
      </c>
      <c r="B38" s="365">
        <v>163</v>
      </c>
      <c r="C38" s="367">
        <v>147</v>
      </c>
      <c r="D38" s="366">
        <f t="shared" si="2"/>
        <v>0.902</v>
      </c>
    </row>
    <row r="39" s="302" customFormat="1" ht="17.65" customHeight="1" spans="1:4">
      <c r="A39" s="200" t="s">
        <v>118</v>
      </c>
      <c r="B39" s="365">
        <v>2</v>
      </c>
      <c r="C39" s="367"/>
      <c r="D39" s="366" t="str">
        <f t="shared" si="2"/>
        <v/>
      </c>
    </row>
    <row r="40" s="302" customFormat="1" ht="17.65" customHeight="1" spans="1:4">
      <c r="A40" s="200" t="s">
        <v>772</v>
      </c>
      <c r="B40" s="365">
        <v>10</v>
      </c>
      <c r="C40" s="367">
        <v>10</v>
      </c>
      <c r="D40" s="366">
        <f t="shared" si="2"/>
        <v>1</v>
      </c>
    </row>
    <row r="41" s="302" customFormat="1" ht="17.65" customHeight="1" spans="1:4">
      <c r="A41" s="200" t="s">
        <v>120</v>
      </c>
      <c r="B41" s="365">
        <v>25</v>
      </c>
      <c r="C41" s="367"/>
      <c r="D41" s="366" t="str">
        <f t="shared" si="2"/>
        <v/>
      </c>
    </row>
    <row r="42" s="302" customFormat="1" ht="17.65" customHeight="1" spans="1:4">
      <c r="A42" s="204" t="s">
        <v>121</v>
      </c>
      <c r="B42" s="365">
        <f>SUM(B43:B44)</f>
        <v>579</v>
      </c>
      <c r="C42" s="365">
        <f>SUM(C43:C44)</f>
        <v>40</v>
      </c>
      <c r="D42" s="366">
        <f t="shared" si="2"/>
        <v>0.069</v>
      </c>
    </row>
    <row r="43" s="302" customFormat="1" ht="17.65" customHeight="1" spans="1:4">
      <c r="A43" s="200" t="s">
        <v>100</v>
      </c>
      <c r="B43" s="365">
        <v>579</v>
      </c>
      <c r="C43" s="367"/>
      <c r="D43" s="366" t="str">
        <f t="shared" si="2"/>
        <v/>
      </c>
    </row>
    <row r="44" s="302" customFormat="1" ht="17.65" customHeight="1" spans="1:4">
      <c r="A44" s="200" t="s">
        <v>773</v>
      </c>
      <c r="B44" s="365"/>
      <c r="C44" s="367">
        <v>40</v>
      </c>
      <c r="D44" s="366" t="str">
        <f t="shared" si="2"/>
        <v/>
      </c>
    </row>
    <row r="45" s="302" customFormat="1" ht="17.65" customHeight="1" spans="1:4">
      <c r="A45" s="370" t="s">
        <v>774</v>
      </c>
      <c r="B45" s="365">
        <f>SUM(B46:B47)</f>
        <v>24</v>
      </c>
      <c r="C45" s="365">
        <f>SUM(C46:C47)</f>
        <v>68</v>
      </c>
      <c r="D45" s="366">
        <f t="shared" si="2"/>
        <v>2.833</v>
      </c>
    </row>
    <row r="46" s="302" customFormat="1" ht="17.65" customHeight="1" spans="1:4">
      <c r="A46" s="200" t="s">
        <v>149</v>
      </c>
      <c r="B46" s="365">
        <v>24</v>
      </c>
      <c r="C46" s="367"/>
      <c r="D46" s="366" t="str">
        <f t="shared" si="2"/>
        <v/>
      </c>
    </row>
    <row r="47" s="302" customFormat="1" ht="17.65" customHeight="1" spans="1:4">
      <c r="A47" s="200" t="s">
        <v>150</v>
      </c>
      <c r="B47" s="365"/>
      <c r="C47" s="367">
        <v>68</v>
      </c>
      <c r="D47" s="366" t="str">
        <f t="shared" si="2"/>
        <v/>
      </c>
    </row>
    <row r="48" s="302" customFormat="1" ht="17.65" customHeight="1" spans="1:4">
      <c r="A48" s="204" t="s">
        <v>123</v>
      </c>
      <c r="B48" s="365">
        <f>SUM(B49:B51)</f>
        <v>798</v>
      </c>
      <c r="C48" s="365">
        <f>SUM(C49:C51)</f>
        <v>670</v>
      </c>
      <c r="D48" s="366">
        <f t="shared" si="2"/>
        <v>0.84</v>
      </c>
    </row>
    <row r="49" s="353" customFormat="1" ht="17.65" customHeight="1" spans="1:4">
      <c r="A49" s="200" t="s">
        <v>99</v>
      </c>
      <c r="B49" s="365">
        <v>723</v>
      </c>
      <c r="C49" s="368">
        <v>635</v>
      </c>
      <c r="D49" s="366">
        <f t="shared" si="2"/>
        <v>0.878</v>
      </c>
    </row>
    <row r="50" s="353" customFormat="1" ht="17.65" customHeight="1" spans="1:4">
      <c r="A50" s="200" t="s">
        <v>100</v>
      </c>
      <c r="B50" s="365">
        <v>53</v>
      </c>
      <c r="C50" s="368">
        <v>35</v>
      </c>
      <c r="D50" s="366">
        <f t="shared" si="2"/>
        <v>0.66</v>
      </c>
    </row>
    <row r="51" s="302" customFormat="1" ht="17.65" customHeight="1" spans="1:4">
      <c r="A51" s="200" t="s">
        <v>124</v>
      </c>
      <c r="B51" s="365">
        <v>22</v>
      </c>
      <c r="C51" s="367"/>
      <c r="D51" s="366" t="str">
        <f t="shared" si="2"/>
        <v/>
      </c>
    </row>
    <row r="52" s="302" customFormat="1" ht="17.65" customHeight="1" spans="1:4">
      <c r="A52" s="204" t="s">
        <v>125</v>
      </c>
      <c r="B52" s="365">
        <f>SUM(B53:B56)</f>
        <v>1545</v>
      </c>
      <c r="C52" s="365">
        <f>SUM(C53:C56)</f>
        <v>1573</v>
      </c>
      <c r="D52" s="366">
        <f t="shared" si="2"/>
        <v>1.018</v>
      </c>
    </row>
    <row r="53" s="353" customFormat="1" ht="17.65" customHeight="1" spans="1:4">
      <c r="A53" s="200" t="s">
        <v>99</v>
      </c>
      <c r="B53" s="365">
        <v>1437</v>
      </c>
      <c r="C53" s="367">
        <v>1458</v>
      </c>
      <c r="D53" s="366">
        <f t="shared" si="2"/>
        <v>1.015</v>
      </c>
    </row>
    <row r="54" s="302" customFormat="1" ht="17.65" customHeight="1" spans="1:4">
      <c r="A54" s="200" t="s">
        <v>100</v>
      </c>
      <c r="B54" s="365">
        <v>88</v>
      </c>
      <c r="C54" s="367">
        <v>85</v>
      </c>
      <c r="D54" s="366">
        <f t="shared" si="2"/>
        <v>0.966</v>
      </c>
    </row>
    <row r="55" s="302" customFormat="1" ht="17.65" customHeight="1" spans="1:4">
      <c r="A55" s="200" t="s">
        <v>126</v>
      </c>
      <c r="B55" s="365">
        <v>10</v>
      </c>
      <c r="C55" s="367">
        <v>30</v>
      </c>
      <c r="D55" s="366">
        <f t="shared" si="2"/>
        <v>3</v>
      </c>
    </row>
    <row r="56" s="353" customFormat="1" ht="17.65" customHeight="1" spans="1:4">
      <c r="A56" s="200" t="s">
        <v>127</v>
      </c>
      <c r="B56" s="365">
        <v>10</v>
      </c>
      <c r="C56" s="367"/>
      <c r="D56" s="366" t="str">
        <f t="shared" si="2"/>
        <v/>
      </c>
    </row>
    <row r="57" s="302" customFormat="1" ht="17.65" customHeight="1" spans="1:4">
      <c r="A57" s="204" t="s">
        <v>128</v>
      </c>
      <c r="B57" s="365">
        <f>SUM(B58:B62)</f>
        <v>406</v>
      </c>
      <c r="C57" s="365">
        <f>SUM(C58:C62)</f>
        <v>230</v>
      </c>
      <c r="D57" s="366">
        <f t="shared" si="2"/>
        <v>0.567</v>
      </c>
    </row>
    <row r="58" s="302" customFormat="1" ht="17.65" customHeight="1" spans="1:4">
      <c r="A58" s="200" t="s">
        <v>99</v>
      </c>
      <c r="B58" s="365"/>
      <c r="C58" s="368">
        <v>0</v>
      </c>
      <c r="D58" s="366" t="str">
        <f t="shared" si="2"/>
        <v/>
      </c>
    </row>
    <row r="59" s="302" customFormat="1" ht="17.65" customHeight="1" spans="1:4">
      <c r="A59" s="200" t="s">
        <v>100</v>
      </c>
      <c r="B59" s="365"/>
      <c r="C59" s="367"/>
      <c r="D59" s="366" t="str">
        <f t="shared" si="2"/>
        <v/>
      </c>
    </row>
    <row r="60" s="302" customFormat="1" ht="17.65" customHeight="1" spans="1:4">
      <c r="A60" s="200" t="s">
        <v>775</v>
      </c>
      <c r="B60" s="365"/>
      <c r="C60" s="367"/>
      <c r="D60" s="366" t="str">
        <f t="shared" si="2"/>
        <v/>
      </c>
    </row>
    <row r="61" s="302" customFormat="1" ht="17.65" customHeight="1" spans="1:4">
      <c r="A61" s="200" t="s">
        <v>109</v>
      </c>
      <c r="B61" s="365">
        <v>151</v>
      </c>
      <c r="C61" s="367">
        <v>130</v>
      </c>
      <c r="D61" s="366">
        <f t="shared" si="2"/>
        <v>0.861</v>
      </c>
    </row>
    <row r="62" s="353" customFormat="1" ht="17.65" customHeight="1" spans="1:4">
      <c r="A62" s="200" t="s">
        <v>130</v>
      </c>
      <c r="B62" s="365">
        <v>255</v>
      </c>
      <c r="C62" s="368">
        <v>100</v>
      </c>
      <c r="D62" s="366">
        <f t="shared" si="2"/>
        <v>0.392</v>
      </c>
    </row>
    <row r="63" s="302" customFormat="1" ht="17.65" customHeight="1" spans="1:4">
      <c r="A63" s="204" t="s">
        <v>131</v>
      </c>
      <c r="B63" s="365">
        <f>SUM(B64:B67)</f>
        <v>350</v>
      </c>
      <c r="C63" s="365">
        <f>SUM(C64:C67)</f>
        <v>312</v>
      </c>
      <c r="D63" s="366">
        <f t="shared" si="2"/>
        <v>0.891</v>
      </c>
    </row>
    <row r="64" s="302" customFormat="1" ht="17.65" customHeight="1" spans="1:4">
      <c r="A64" s="200" t="s">
        <v>99</v>
      </c>
      <c r="B64" s="365">
        <v>191</v>
      </c>
      <c r="C64" s="367">
        <v>170</v>
      </c>
      <c r="D64" s="366">
        <f t="shared" si="2"/>
        <v>0.89</v>
      </c>
    </row>
    <row r="65" s="302" customFormat="1" ht="17.65" customHeight="1" spans="1:4">
      <c r="A65" s="200" t="s">
        <v>100</v>
      </c>
      <c r="B65" s="365">
        <v>40</v>
      </c>
      <c r="C65" s="368">
        <v>22</v>
      </c>
      <c r="D65" s="366">
        <f t="shared" si="2"/>
        <v>0.55</v>
      </c>
    </row>
    <row r="66" s="353" customFormat="1" ht="17.65" customHeight="1" spans="1:4">
      <c r="A66" s="200" t="s">
        <v>132</v>
      </c>
      <c r="B66" s="365">
        <v>119</v>
      </c>
      <c r="C66" s="367">
        <v>105</v>
      </c>
      <c r="D66" s="366">
        <f t="shared" si="2"/>
        <v>0.882</v>
      </c>
    </row>
    <row r="67" s="353" customFormat="1" ht="17.65" customHeight="1" spans="1:4">
      <c r="A67" s="200" t="s">
        <v>776</v>
      </c>
      <c r="B67" s="365"/>
      <c r="C67" s="367">
        <v>15</v>
      </c>
      <c r="D67" s="366" t="str">
        <f t="shared" si="2"/>
        <v/>
      </c>
    </row>
    <row r="68" s="302" customFormat="1" ht="17.65" customHeight="1" spans="1:4">
      <c r="A68" s="204" t="s">
        <v>133</v>
      </c>
      <c r="B68" s="365">
        <f>SUM(B69:B71)</f>
        <v>96</v>
      </c>
      <c r="C68" s="365">
        <f>SUM(C69:C71)</f>
        <v>69</v>
      </c>
      <c r="D68" s="366">
        <f t="shared" si="2"/>
        <v>0.719</v>
      </c>
    </row>
    <row r="69" s="302" customFormat="1" ht="17.65" customHeight="1" spans="1:4">
      <c r="A69" s="200" t="s">
        <v>99</v>
      </c>
      <c r="B69" s="365">
        <v>89</v>
      </c>
      <c r="C69" s="367">
        <v>64</v>
      </c>
      <c r="D69" s="366">
        <f t="shared" si="2"/>
        <v>0.719</v>
      </c>
    </row>
    <row r="70" s="302" customFormat="1" ht="17.65" customHeight="1" spans="1:4">
      <c r="A70" s="200" t="s">
        <v>100</v>
      </c>
      <c r="B70" s="365">
        <v>2</v>
      </c>
      <c r="C70" s="367"/>
      <c r="D70" s="366" t="str">
        <f t="shared" si="2"/>
        <v/>
      </c>
    </row>
    <row r="71" s="302" customFormat="1" ht="17.65" customHeight="1" spans="1:4">
      <c r="A71" s="200" t="s">
        <v>135</v>
      </c>
      <c r="B71" s="365">
        <v>5</v>
      </c>
      <c r="C71" s="367">
        <v>5</v>
      </c>
      <c r="D71" s="366">
        <f t="shared" si="2"/>
        <v>1</v>
      </c>
    </row>
    <row r="72" s="302" customFormat="1" ht="17.65" customHeight="1" spans="1:4">
      <c r="A72" s="204" t="s">
        <v>136</v>
      </c>
      <c r="B72" s="365">
        <f>SUM(B73:B75)</f>
        <v>111</v>
      </c>
      <c r="C72" s="365">
        <f>SUM(C73:C75)</f>
        <v>89</v>
      </c>
      <c r="D72" s="366">
        <f t="shared" si="2"/>
        <v>0.802</v>
      </c>
    </row>
    <row r="73" s="302" customFormat="1" ht="17.65" customHeight="1" spans="1:4">
      <c r="A73" s="200" t="s">
        <v>99</v>
      </c>
      <c r="B73" s="365">
        <v>97</v>
      </c>
      <c r="C73" s="368">
        <v>89</v>
      </c>
      <c r="D73" s="366">
        <f t="shared" si="2"/>
        <v>0.918</v>
      </c>
    </row>
    <row r="74" s="302" customFormat="1" ht="17.65" customHeight="1" spans="1:4">
      <c r="A74" s="200" t="s">
        <v>100</v>
      </c>
      <c r="B74" s="365">
        <v>10</v>
      </c>
      <c r="C74" s="368"/>
      <c r="D74" s="366" t="str">
        <f t="shared" si="2"/>
        <v/>
      </c>
    </row>
    <row r="75" s="353" customFormat="1" ht="17.65" customHeight="1" spans="1:4">
      <c r="A75" s="200" t="s">
        <v>137</v>
      </c>
      <c r="B75" s="365">
        <v>4</v>
      </c>
      <c r="C75" s="368"/>
      <c r="D75" s="366" t="str">
        <f t="shared" si="2"/>
        <v/>
      </c>
    </row>
    <row r="76" s="302" customFormat="1" ht="17.65" customHeight="1" spans="1:4">
      <c r="A76" s="204" t="s">
        <v>138</v>
      </c>
      <c r="B76" s="365">
        <f>SUM(B77:B79)</f>
        <v>608</v>
      </c>
      <c r="C76" s="365">
        <f>SUM(C77:C79)</f>
        <v>574</v>
      </c>
      <c r="D76" s="366">
        <f t="shared" si="2"/>
        <v>0.944</v>
      </c>
    </row>
    <row r="77" s="302" customFormat="1" ht="17.65" customHeight="1" spans="1:4">
      <c r="A77" s="200" t="s">
        <v>99</v>
      </c>
      <c r="B77" s="365">
        <v>444</v>
      </c>
      <c r="C77" s="367">
        <v>398</v>
      </c>
      <c r="D77" s="366">
        <f t="shared" si="2"/>
        <v>0.896</v>
      </c>
    </row>
    <row r="78" s="353" customFormat="1" ht="17.65" customHeight="1" spans="1:4">
      <c r="A78" s="200" t="s">
        <v>100</v>
      </c>
      <c r="B78" s="365">
        <v>11</v>
      </c>
      <c r="C78" s="367">
        <v>24</v>
      </c>
      <c r="D78" s="366">
        <f t="shared" si="2"/>
        <v>2.182</v>
      </c>
    </row>
    <row r="79" s="302" customFormat="1" ht="17.65" customHeight="1" spans="1:4">
      <c r="A79" s="200" t="s">
        <v>139</v>
      </c>
      <c r="B79" s="365">
        <v>153</v>
      </c>
      <c r="C79" s="367">
        <v>152</v>
      </c>
      <c r="D79" s="366">
        <f t="shared" si="2"/>
        <v>0.993</v>
      </c>
    </row>
    <row r="80" s="302" customFormat="1" ht="17.65" customHeight="1" spans="1:4">
      <c r="A80" s="204" t="s">
        <v>777</v>
      </c>
      <c r="B80" s="365">
        <f>SUM(B81:B84)</f>
        <v>2693</v>
      </c>
      <c r="C80" s="365">
        <f>SUM(C81:C83)</f>
        <v>2203</v>
      </c>
      <c r="D80" s="366">
        <f t="shared" si="2"/>
        <v>0.818</v>
      </c>
    </row>
    <row r="81" s="353" customFormat="1" ht="17.65" customHeight="1" spans="1:4">
      <c r="A81" s="200" t="s">
        <v>99</v>
      </c>
      <c r="B81" s="365">
        <v>2378</v>
      </c>
      <c r="C81" s="367">
        <v>2092</v>
      </c>
      <c r="D81" s="366">
        <f t="shared" si="2"/>
        <v>0.88</v>
      </c>
    </row>
    <row r="82" s="302" customFormat="1" ht="17.65" customHeight="1" spans="1:4">
      <c r="A82" s="200" t="s">
        <v>100</v>
      </c>
      <c r="B82" s="365">
        <v>120</v>
      </c>
      <c r="C82" s="367">
        <v>31</v>
      </c>
      <c r="D82" s="366">
        <f t="shared" si="2"/>
        <v>0.258</v>
      </c>
    </row>
    <row r="83" s="302" customFormat="1" ht="17.65" customHeight="1" spans="1:4">
      <c r="A83" s="200" t="s">
        <v>141</v>
      </c>
      <c r="B83" s="365">
        <v>80</v>
      </c>
      <c r="C83" s="367">
        <v>80</v>
      </c>
      <c r="D83" s="366">
        <f t="shared" si="2"/>
        <v>1</v>
      </c>
    </row>
    <row r="84" s="302" customFormat="1" ht="17.65" customHeight="1" spans="1:4">
      <c r="A84" s="200" t="s">
        <v>778</v>
      </c>
      <c r="B84" s="365">
        <v>115</v>
      </c>
      <c r="C84" s="367"/>
      <c r="D84" s="366" t="str">
        <f t="shared" si="2"/>
        <v/>
      </c>
    </row>
    <row r="85" s="302" customFormat="1" ht="17.65" customHeight="1" spans="1:4">
      <c r="A85" s="204" t="s">
        <v>143</v>
      </c>
      <c r="B85" s="365">
        <f>SUM(B86:B87)</f>
        <v>721</v>
      </c>
      <c r="C85" s="365">
        <f>SUM(C86:C87)</f>
        <v>659</v>
      </c>
      <c r="D85" s="366">
        <f t="shared" si="2"/>
        <v>0.914</v>
      </c>
    </row>
    <row r="86" s="353" customFormat="1" ht="17.65" customHeight="1" spans="1:4">
      <c r="A86" s="200" t="s">
        <v>99</v>
      </c>
      <c r="B86" s="365">
        <v>443</v>
      </c>
      <c r="C86" s="367">
        <v>403</v>
      </c>
      <c r="D86" s="366">
        <f t="shared" si="2"/>
        <v>0.91</v>
      </c>
    </row>
    <row r="87" s="302" customFormat="1" ht="17.65" customHeight="1" spans="1:4">
      <c r="A87" s="200" t="s">
        <v>100</v>
      </c>
      <c r="B87" s="365">
        <v>278</v>
      </c>
      <c r="C87" s="368">
        <v>256</v>
      </c>
      <c r="D87" s="366">
        <f t="shared" si="2"/>
        <v>0.921</v>
      </c>
    </row>
    <row r="88" s="302" customFormat="1" ht="17.65" customHeight="1" spans="1:4">
      <c r="A88" s="204" t="s">
        <v>144</v>
      </c>
      <c r="B88" s="365">
        <f>SUM(B89:B90)</f>
        <v>244</v>
      </c>
      <c r="C88" s="365">
        <f>SUM(C89:C90)</f>
        <v>178</v>
      </c>
      <c r="D88" s="366">
        <f t="shared" si="2"/>
        <v>0.73</v>
      </c>
    </row>
    <row r="89" s="353" customFormat="1" ht="17.65" customHeight="1" spans="1:4">
      <c r="A89" s="200" t="s">
        <v>99</v>
      </c>
      <c r="B89" s="365">
        <v>155</v>
      </c>
      <c r="C89" s="368">
        <v>141</v>
      </c>
      <c r="D89" s="366">
        <f t="shared" si="2"/>
        <v>0.91</v>
      </c>
    </row>
    <row r="90" s="302" customFormat="1" ht="17.65" customHeight="1" spans="1:4">
      <c r="A90" s="200" t="s">
        <v>100</v>
      </c>
      <c r="B90" s="365">
        <v>89</v>
      </c>
      <c r="C90" s="368">
        <v>37</v>
      </c>
      <c r="D90" s="366">
        <f t="shared" si="2"/>
        <v>0.416</v>
      </c>
    </row>
    <row r="91" s="302" customFormat="1" ht="17.65" customHeight="1" spans="1:4">
      <c r="A91" s="204" t="s">
        <v>145</v>
      </c>
      <c r="B91" s="365">
        <f>SUM(B92:B95)</f>
        <v>309</v>
      </c>
      <c r="C91" s="365">
        <f>SUM(C92:C95)</f>
        <v>151</v>
      </c>
      <c r="D91" s="366">
        <f t="shared" si="2"/>
        <v>0.489</v>
      </c>
    </row>
    <row r="92" s="353" customFormat="1" ht="17.65" customHeight="1" spans="1:4">
      <c r="A92" s="200" t="s">
        <v>99</v>
      </c>
      <c r="B92" s="365">
        <v>131</v>
      </c>
      <c r="C92" s="367">
        <v>129</v>
      </c>
      <c r="D92" s="366">
        <f t="shared" si="2"/>
        <v>0.985</v>
      </c>
    </row>
    <row r="93" s="353" customFormat="1" ht="17.65" customHeight="1" spans="1:4">
      <c r="A93" s="200" t="s">
        <v>100</v>
      </c>
      <c r="B93" s="365"/>
      <c r="C93" s="367">
        <v>12</v>
      </c>
      <c r="D93" s="366" t="str">
        <f t="shared" ref="D93:D128" si="3">IF(AND(B93&lt;&gt;0,C93&lt;&gt;0),C93/B93,"")</f>
        <v/>
      </c>
    </row>
    <row r="94" s="302" customFormat="1" ht="17.65" customHeight="1" spans="1:4">
      <c r="A94" s="200" t="s">
        <v>146</v>
      </c>
      <c r="B94" s="365">
        <v>139</v>
      </c>
      <c r="C94" s="367">
        <v>10</v>
      </c>
      <c r="D94" s="366">
        <f t="shared" si="3"/>
        <v>0.072</v>
      </c>
    </row>
    <row r="95" s="302" customFormat="1" ht="17.65" customHeight="1" spans="1:4">
      <c r="A95" s="200" t="s">
        <v>147</v>
      </c>
      <c r="B95" s="365">
        <v>39</v>
      </c>
      <c r="C95" s="368"/>
      <c r="D95" s="366" t="str">
        <f t="shared" si="3"/>
        <v/>
      </c>
    </row>
    <row r="96" s="302" customFormat="1" ht="17.65" customHeight="1" spans="1:4">
      <c r="A96" s="204" t="s">
        <v>779</v>
      </c>
      <c r="B96" s="365">
        <f>SUM(B97:B103)</f>
        <v>1476</v>
      </c>
      <c r="C96" s="365">
        <f>SUM(C97:C103)</f>
        <v>1178</v>
      </c>
      <c r="D96" s="366">
        <f t="shared" si="3"/>
        <v>0.798</v>
      </c>
    </row>
    <row r="97" s="353" customFormat="1" ht="17.65" customHeight="1" spans="1:4">
      <c r="A97" s="200" t="s">
        <v>99</v>
      </c>
      <c r="B97" s="365">
        <v>1304</v>
      </c>
      <c r="C97" s="367">
        <v>1123</v>
      </c>
      <c r="D97" s="366">
        <f t="shared" si="3"/>
        <v>0.861</v>
      </c>
    </row>
    <row r="98" s="302" customFormat="1" ht="17.65" customHeight="1" spans="1:4">
      <c r="A98" s="200" t="s">
        <v>100</v>
      </c>
      <c r="B98" s="365">
        <v>38</v>
      </c>
      <c r="C98" s="367">
        <v>25</v>
      </c>
      <c r="D98" s="366">
        <f t="shared" si="3"/>
        <v>0.658</v>
      </c>
    </row>
    <row r="99" s="302" customFormat="1" ht="17.65" customHeight="1" spans="1:4">
      <c r="A99" s="200" t="s">
        <v>780</v>
      </c>
      <c r="B99" s="365"/>
      <c r="C99" s="367">
        <v>10</v>
      </c>
      <c r="D99" s="366" t="str">
        <f t="shared" si="3"/>
        <v/>
      </c>
    </row>
    <row r="100" s="302" customFormat="1" ht="17.65" customHeight="1" spans="1:4">
      <c r="A100" s="200" t="s">
        <v>781</v>
      </c>
      <c r="B100" s="365"/>
      <c r="C100" s="367"/>
      <c r="D100" s="366" t="str">
        <f t="shared" si="3"/>
        <v/>
      </c>
    </row>
    <row r="101" s="302" customFormat="1" ht="17.65" customHeight="1" spans="1:4">
      <c r="A101" s="200" t="s">
        <v>782</v>
      </c>
      <c r="B101" s="365">
        <v>40</v>
      </c>
      <c r="C101" s="368"/>
      <c r="D101" s="366" t="str">
        <f t="shared" si="3"/>
        <v/>
      </c>
    </row>
    <row r="102" s="353" customFormat="1" ht="17.65" customHeight="1" spans="1:4">
      <c r="A102" s="200" t="s">
        <v>783</v>
      </c>
      <c r="B102" s="365">
        <v>10</v>
      </c>
      <c r="C102" s="367"/>
      <c r="D102" s="366" t="str">
        <f t="shared" si="3"/>
        <v/>
      </c>
    </row>
    <row r="103" s="302" customFormat="1" ht="17.65" customHeight="1" spans="1:4">
      <c r="A103" s="200" t="s">
        <v>784</v>
      </c>
      <c r="B103" s="365">
        <v>84</v>
      </c>
      <c r="C103" s="367">
        <v>20</v>
      </c>
      <c r="D103" s="366">
        <f t="shared" si="3"/>
        <v>0.238</v>
      </c>
    </row>
    <row r="104" s="302" customFormat="1" ht="17.65" customHeight="1" spans="1:4">
      <c r="A104" s="204" t="s">
        <v>154</v>
      </c>
      <c r="B104" s="365">
        <f>SUM(B105:B105)</f>
        <v>270</v>
      </c>
      <c r="C104" s="365">
        <f>SUM(C105:C105)</f>
        <v>105</v>
      </c>
      <c r="D104" s="366">
        <f t="shared" si="3"/>
        <v>0.389</v>
      </c>
    </row>
    <row r="105" s="302" customFormat="1" ht="17.65" customHeight="1" spans="1:4">
      <c r="A105" s="200" t="s">
        <v>155</v>
      </c>
      <c r="B105" s="365">
        <v>270</v>
      </c>
      <c r="C105" s="367">
        <v>105</v>
      </c>
      <c r="D105" s="366">
        <f t="shared" si="3"/>
        <v>0.389</v>
      </c>
    </row>
    <row r="106" s="302" customFormat="1" ht="17.65" customHeight="1" spans="1:4">
      <c r="A106" s="204" t="s">
        <v>785</v>
      </c>
      <c r="B106" s="365">
        <f>SUM(B107)</f>
        <v>64</v>
      </c>
      <c r="C106" s="365">
        <f>SUM(C107)</f>
        <v>32</v>
      </c>
      <c r="D106" s="366">
        <f t="shared" si="3"/>
        <v>0.5</v>
      </c>
    </row>
    <row r="107" s="353" customFormat="1" ht="17.65" customHeight="1" spans="1:4">
      <c r="A107" s="204" t="s">
        <v>157</v>
      </c>
      <c r="B107" s="365">
        <f>SUM(B108:B109)</f>
        <v>64</v>
      </c>
      <c r="C107" s="365">
        <f>SUM(C108:C109)</f>
        <v>32</v>
      </c>
      <c r="D107" s="366">
        <f t="shared" si="3"/>
        <v>0.5</v>
      </c>
    </row>
    <row r="108" s="302" customFormat="1" ht="17.65" customHeight="1" spans="1:4">
      <c r="A108" s="200" t="s">
        <v>158</v>
      </c>
      <c r="B108" s="365">
        <v>29</v>
      </c>
      <c r="C108" s="367">
        <v>22</v>
      </c>
      <c r="D108" s="366">
        <f t="shared" si="3"/>
        <v>0.759</v>
      </c>
    </row>
    <row r="109" s="302" customFormat="1" ht="17.65" customHeight="1" spans="1:4">
      <c r="A109" s="200" t="s">
        <v>160</v>
      </c>
      <c r="B109" s="365">
        <v>35</v>
      </c>
      <c r="C109" s="367">
        <v>10</v>
      </c>
      <c r="D109" s="366">
        <f t="shared" si="3"/>
        <v>0.286</v>
      </c>
    </row>
    <row r="110" s="302" customFormat="1" ht="17.65" customHeight="1" spans="1:4">
      <c r="A110" s="204" t="s">
        <v>786</v>
      </c>
      <c r="B110" s="365">
        <f>SUM(B111+B113+B120+B123+B127+B136)</f>
        <v>7647</v>
      </c>
      <c r="C110" s="365">
        <f>SUM(C111+C113+C120+C123+C127+C136)</f>
        <v>7563</v>
      </c>
      <c r="D110" s="366">
        <f t="shared" si="3"/>
        <v>0.989</v>
      </c>
    </row>
    <row r="111" s="353" customFormat="1" ht="17.65" customHeight="1" spans="1:4">
      <c r="A111" s="204" t="s">
        <v>162</v>
      </c>
      <c r="B111" s="365">
        <f>SUM(B112)</f>
        <v>39</v>
      </c>
      <c r="C111" s="365">
        <f>SUM(C112:C112)</f>
        <v>31</v>
      </c>
      <c r="D111" s="366">
        <f t="shared" si="3"/>
        <v>0.795</v>
      </c>
    </row>
    <row r="112" s="302" customFormat="1" ht="17.65" customHeight="1" spans="1:4">
      <c r="A112" s="200" t="s">
        <v>787</v>
      </c>
      <c r="B112" s="371">
        <v>39</v>
      </c>
      <c r="C112" s="368">
        <v>31</v>
      </c>
      <c r="D112" s="366">
        <f t="shared" si="3"/>
        <v>0.795</v>
      </c>
    </row>
    <row r="113" s="302" customFormat="1" ht="17.65" customHeight="1" spans="1:4">
      <c r="A113" s="204" t="s">
        <v>164</v>
      </c>
      <c r="B113" s="365">
        <f>SUM(B114:B119)</f>
        <v>6337</v>
      </c>
      <c r="C113" s="365">
        <f>SUM(C114:C119)</f>
        <v>6235</v>
      </c>
      <c r="D113" s="366">
        <f t="shared" si="3"/>
        <v>0.984</v>
      </c>
    </row>
    <row r="114" s="302" customFormat="1" ht="17.65" customHeight="1" spans="1:4">
      <c r="A114" s="200" t="s">
        <v>99</v>
      </c>
      <c r="B114" s="365">
        <v>5353</v>
      </c>
      <c r="C114" s="367">
        <v>5131</v>
      </c>
      <c r="D114" s="366">
        <f t="shared" si="3"/>
        <v>0.959</v>
      </c>
    </row>
    <row r="115" s="353" customFormat="1" ht="17.65" customHeight="1" spans="1:4">
      <c r="A115" s="200" t="s">
        <v>100</v>
      </c>
      <c r="B115" s="365">
        <v>419</v>
      </c>
      <c r="C115" s="367">
        <v>429</v>
      </c>
      <c r="D115" s="366">
        <f t="shared" si="3"/>
        <v>1.024</v>
      </c>
    </row>
    <row r="116" s="353" customFormat="1" ht="17.65" customHeight="1" spans="1:4">
      <c r="A116" s="200" t="s">
        <v>119</v>
      </c>
      <c r="B116" s="365">
        <v>186</v>
      </c>
      <c r="C116" s="367">
        <v>386</v>
      </c>
      <c r="D116" s="366">
        <f t="shared" si="3"/>
        <v>2.075</v>
      </c>
    </row>
    <row r="117" s="302" customFormat="1" ht="17.65" customHeight="1" spans="1:4">
      <c r="A117" s="200" t="s">
        <v>165</v>
      </c>
      <c r="B117" s="365">
        <v>284</v>
      </c>
      <c r="C117" s="367">
        <v>284</v>
      </c>
      <c r="D117" s="366">
        <f t="shared" si="3"/>
        <v>1</v>
      </c>
    </row>
    <row r="118" s="302" customFormat="1" ht="17.65" customHeight="1" spans="1:4">
      <c r="A118" s="200" t="s">
        <v>166</v>
      </c>
      <c r="B118" s="365">
        <v>5</v>
      </c>
      <c r="C118" s="368">
        <v>5</v>
      </c>
      <c r="D118" s="366">
        <f t="shared" si="3"/>
        <v>1</v>
      </c>
    </row>
    <row r="119" s="302" customFormat="1" ht="17.65" customHeight="1" spans="1:4">
      <c r="A119" s="200" t="s">
        <v>167</v>
      </c>
      <c r="B119" s="365">
        <v>90</v>
      </c>
      <c r="C119" s="365"/>
      <c r="D119" s="366" t="str">
        <f t="shared" si="3"/>
        <v/>
      </c>
    </row>
    <row r="120" s="353" customFormat="1" ht="17.65" customHeight="1" spans="1:4">
      <c r="A120" s="204" t="s">
        <v>168</v>
      </c>
      <c r="B120" s="365">
        <f>SUM(B121:B122)</f>
        <v>94</v>
      </c>
      <c r="C120" s="365">
        <f>SUM(C121:C121)</f>
        <v>21</v>
      </c>
      <c r="D120" s="366">
        <f t="shared" si="3"/>
        <v>0.223</v>
      </c>
    </row>
    <row r="121" s="302" customFormat="1" ht="17.65" customHeight="1" spans="1:4">
      <c r="A121" s="200" t="s">
        <v>99</v>
      </c>
      <c r="B121" s="365">
        <v>84</v>
      </c>
      <c r="C121" s="367">
        <v>21</v>
      </c>
      <c r="D121" s="366">
        <f t="shared" si="3"/>
        <v>0.25</v>
      </c>
    </row>
    <row r="122" s="302" customFormat="1" ht="17.65" customHeight="1" spans="1:4">
      <c r="A122" s="200" t="s">
        <v>100</v>
      </c>
      <c r="B122" s="365">
        <v>10</v>
      </c>
      <c r="C122" s="367"/>
      <c r="D122" s="366" t="str">
        <f t="shared" si="3"/>
        <v/>
      </c>
    </row>
    <row r="123" s="302" customFormat="1" ht="17.65" customHeight="1" spans="1:4">
      <c r="A123" s="204" t="s">
        <v>169</v>
      </c>
      <c r="B123" s="365">
        <f>SUM(B124:B126)</f>
        <v>141</v>
      </c>
      <c r="C123" s="365">
        <f>SUM(C124:C126)</f>
        <v>51</v>
      </c>
      <c r="D123" s="366">
        <f t="shared" si="3"/>
        <v>0.362</v>
      </c>
    </row>
    <row r="124" s="302" customFormat="1" ht="17.65" customHeight="1" spans="1:4">
      <c r="A124" s="200" t="s">
        <v>99</v>
      </c>
      <c r="B124" s="365">
        <v>101</v>
      </c>
      <c r="C124" s="367">
        <v>21</v>
      </c>
      <c r="D124" s="366">
        <f t="shared" si="3"/>
        <v>0.208</v>
      </c>
    </row>
    <row r="125" s="302" customFormat="1" ht="17.65" customHeight="1" spans="1:4">
      <c r="A125" s="200" t="s">
        <v>100</v>
      </c>
      <c r="B125" s="365">
        <v>10</v>
      </c>
      <c r="C125" s="367"/>
      <c r="D125" s="366" t="str">
        <f t="shared" si="3"/>
        <v/>
      </c>
    </row>
    <row r="126" s="302" customFormat="1" ht="17.65" customHeight="1" spans="1:4">
      <c r="A126" s="200" t="s">
        <v>170</v>
      </c>
      <c r="B126" s="365">
        <v>30</v>
      </c>
      <c r="C126" s="367">
        <v>30</v>
      </c>
      <c r="D126" s="366">
        <f t="shared" si="3"/>
        <v>1</v>
      </c>
    </row>
    <row r="127" s="302" customFormat="1" ht="17.65" customHeight="1" spans="1:4">
      <c r="A127" s="204" t="s">
        <v>171</v>
      </c>
      <c r="B127" s="365">
        <f>SUM(B128:B135)</f>
        <v>1029</v>
      </c>
      <c r="C127" s="365">
        <f>SUM(C128:C134)</f>
        <v>911</v>
      </c>
      <c r="D127" s="366">
        <f t="shared" si="3"/>
        <v>0.885</v>
      </c>
    </row>
    <row r="128" s="302" customFormat="1" ht="17.65" customHeight="1" spans="1:4">
      <c r="A128" s="200" t="s">
        <v>99</v>
      </c>
      <c r="B128" s="365">
        <v>852</v>
      </c>
      <c r="C128" s="367">
        <v>777</v>
      </c>
      <c r="D128" s="366">
        <f t="shared" si="3"/>
        <v>0.912</v>
      </c>
    </row>
    <row r="129" s="159" customFormat="1" ht="17.65" customHeight="1" spans="1:4">
      <c r="A129" s="200" t="s">
        <v>129</v>
      </c>
      <c r="B129" s="365"/>
      <c r="C129" s="367">
        <v>6</v>
      </c>
      <c r="D129" s="366"/>
    </row>
    <row r="130" s="353" customFormat="1" ht="17.65" customHeight="1" spans="1:4">
      <c r="A130" s="200" t="s">
        <v>172</v>
      </c>
      <c r="B130" s="365">
        <v>72</v>
      </c>
      <c r="C130" s="367">
        <v>61</v>
      </c>
      <c r="D130" s="366">
        <f t="shared" ref="D130:D188" si="4">IF(AND(B130&lt;&gt;0,C130&lt;&gt;0),C130/B130,"")</f>
        <v>0.847</v>
      </c>
    </row>
    <row r="131" s="353" customFormat="1" ht="17.65" customHeight="1" spans="1:4">
      <c r="A131" s="200" t="s">
        <v>173</v>
      </c>
      <c r="B131" s="365">
        <v>22</v>
      </c>
      <c r="C131" s="367">
        <v>10</v>
      </c>
      <c r="D131" s="366">
        <f t="shared" si="4"/>
        <v>0.455</v>
      </c>
    </row>
    <row r="132" s="353" customFormat="1" ht="17.65" customHeight="1" spans="1:4">
      <c r="A132" s="200" t="s">
        <v>174</v>
      </c>
      <c r="B132" s="365">
        <v>5</v>
      </c>
      <c r="C132" s="368">
        <v>5</v>
      </c>
      <c r="D132" s="366">
        <f t="shared" si="4"/>
        <v>1</v>
      </c>
    </row>
    <row r="133" s="302" customFormat="1" ht="17.65" customHeight="1" spans="1:4">
      <c r="A133" s="200" t="s">
        <v>175</v>
      </c>
      <c r="B133" s="365">
        <v>32</v>
      </c>
      <c r="C133" s="367">
        <v>25</v>
      </c>
      <c r="D133" s="366">
        <f t="shared" si="4"/>
        <v>0.781</v>
      </c>
    </row>
    <row r="134" s="302" customFormat="1" ht="17.65" customHeight="1" spans="1:4">
      <c r="A134" s="200" t="s">
        <v>176</v>
      </c>
      <c r="B134" s="365">
        <v>7</v>
      </c>
      <c r="C134" s="367">
        <v>27</v>
      </c>
      <c r="D134" s="366">
        <f t="shared" si="4"/>
        <v>3.857</v>
      </c>
    </row>
    <row r="135" s="302" customFormat="1" ht="17.65" customHeight="1" spans="1:4">
      <c r="A135" s="200" t="s">
        <v>177</v>
      </c>
      <c r="B135" s="365">
        <v>39</v>
      </c>
      <c r="C135" s="367"/>
      <c r="D135" s="366" t="str">
        <f t="shared" si="4"/>
        <v/>
      </c>
    </row>
    <row r="136" s="302" customFormat="1" ht="17.65" customHeight="1" spans="1:4">
      <c r="A136" s="204" t="s">
        <v>178</v>
      </c>
      <c r="B136" s="365">
        <f>B137</f>
        <v>7</v>
      </c>
      <c r="C136" s="365">
        <f>C137</f>
        <v>314</v>
      </c>
      <c r="D136" s="366">
        <f t="shared" si="4"/>
        <v>44.857</v>
      </c>
    </row>
    <row r="137" s="353" customFormat="1" ht="17.65" customHeight="1" spans="1:4">
      <c r="A137" s="200" t="s">
        <v>179</v>
      </c>
      <c r="B137" s="365">
        <v>7</v>
      </c>
      <c r="C137" s="367">
        <v>314</v>
      </c>
      <c r="D137" s="366">
        <f t="shared" si="4"/>
        <v>44.857</v>
      </c>
    </row>
    <row r="138" s="353" customFormat="1" ht="17.65" customHeight="1" spans="1:4">
      <c r="A138" s="204" t="s">
        <v>788</v>
      </c>
      <c r="B138" s="365">
        <f>SUM(B139+B143+B149+B151+B153+B156)</f>
        <v>45832</v>
      </c>
      <c r="C138" s="365">
        <f>SUM(C139+C143+C149+C151+C153+C156)</f>
        <v>50377</v>
      </c>
      <c r="D138" s="366">
        <f t="shared" si="4"/>
        <v>1.099</v>
      </c>
    </row>
    <row r="139" s="353" customFormat="1" ht="17.65" customHeight="1" spans="1:4">
      <c r="A139" s="204" t="s">
        <v>181</v>
      </c>
      <c r="B139" s="365">
        <f>SUM(B140:B142)</f>
        <v>880</v>
      </c>
      <c r="C139" s="365">
        <f>SUM(C140:C142)</f>
        <v>1008</v>
      </c>
      <c r="D139" s="366">
        <f t="shared" si="4"/>
        <v>1.145</v>
      </c>
    </row>
    <row r="140" s="302" customFormat="1" ht="17.65" customHeight="1" spans="1:4">
      <c r="A140" s="200" t="s">
        <v>99</v>
      </c>
      <c r="B140" s="365">
        <v>785</v>
      </c>
      <c r="C140" s="367">
        <v>891</v>
      </c>
      <c r="D140" s="366">
        <f t="shared" si="4"/>
        <v>1.135</v>
      </c>
    </row>
    <row r="141" s="302" customFormat="1" ht="17.65" customHeight="1" spans="1:4">
      <c r="A141" s="200" t="s">
        <v>100</v>
      </c>
      <c r="B141" s="365"/>
      <c r="C141" s="367">
        <v>19</v>
      </c>
      <c r="D141" s="366" t="str">
        <f t="shared" si="4"/>
        <v/>
      </c>
    </row>
    <row r="142" s="302" customFormat="1" ht="17.65" customHeight="1" spans="1:4">
      <c r="A142" s="200" t="s">
        <v>182</v>
      </c>
      <c r="B142" s="365">
        <v>95</v>
      </c>
      <c r="C142" s="368">
        <v>98</v>
      </c>
      <c r="D142" s="366">
        <f t="shared" si="4"/>
        <v>1.032</v>
      </c>
    </row>
    <row r="143" s="353" customFormat="1" ht="17.65" customHeight="1" spans="1:4">
      <c r="A143" s="204" t="s">
        <v>183</v>
      </c>
      <c r="B143" s="365">
        <f>SUM(B144:B148)</f>
        <v>43031</v>
      </c>
      <c r="C143" s="365">
        <f>SUM(C144:C148)</f>
        <v>48021</v>
      </c>
      <c r="D143" s="366">
        <f t="shared" si="4"/>
        <v>1.116</v>
      </c>
    </row>
    <row r="144" s="302" customFormat="1" ht="17.65" customHeight="1" spans="1:4">
      <c r="A144" s="200" t="s">
        <v>184</v>
      </c>
      <c r="B144" s="365">
        <v>1125</v>
      </c>
      <c r="C144" s="367">
        <v>1039</v>
      </c>
      <c r="D144" s="366">
        <f t="shared" si="4"/>
        <v>0.924</v>
      </c>
    </row>
    <row r="145" s="302" customFormat="1" ht="17.65" customHeight="1" spans="1:4">
      <c r="A145" s="200" t="s">
        <v>185</v>
      </c>
      <c r="B145" s="365">
        <v>22813</v>
      </c>
      <c r="C145" s="367">
        <v>26257</v>
      </c>
      <c r="D145" s="366">
        <f t="shared" si="4"/>
        <v>1.151</v>
      </c>
    </row>
    <row r="146" s="302" customFormat="1" ht="17.65" customHeight="1" spans="1:4">
      <c r="A146" s="200" t="s">
        <v>186</v>
      </c>
      <c r="B146" s="365">
        <v>12637</v>
      </c>
      <c r="C146" s="367">
        <v>12895</v>
      </c>
      <c r="D146" s="366">
        <f t="shared" si="4"/>
        <v>1.02</v>
      </c>
    </row>
    <row r="147" s="302" customFormat="1" ht="17.65" customHeight="1" spans="1:4">
      <c r="A147" s="200" t="s">
        <v>187</v>
      </c>
      <c r="B147" s="365">
        <v>6127</v>
      </c>
      <c r="C147" s="368">
        <v>7830</v>
      </c>
      <c r="D147" s="366">
        <f t="shared" si="4"/>
        <v>1.278</v>
      </c>
    </row>
    <row r="148" s="302" customFormat="1" ht="17.65" customHeight="1" spans="1:4">
      <c r="A148" s="200" t="s">
        <v>188</v>
      </c>
      <c r="B148" s="365">
        <v>329</v>
      </c>
      <c r="C148" s="367"/>
      <c r="D148" s="366" t="str">
        <f t="shared" si="4"/>
        <v/>
      </c>
    </row>
    <row r="149" s="302" customFormat="1" ht="17.65" customHeight="1" spans="1:4">
      <c r="A149" s="204" t="s">
        <v>189</v>
      </c>
      <c r="B149" s="365">
        <f>SUM(B150:B150)</f>
        <v>869</v>
      </c>
      <c r="C149" s="365">
        <f>SUM(C150:C150)</f>
        <v>849</v>
      </c>
      <c r="D149" s="366">
        <f t="shared" si="4"/>
        <v>0.977</v>
      </c>
    </row>
    <row r="150" s="302" customFormat="1" ht="17.65" customHeight="1" spans="1:4">
      <c r="A150" s="200" t="s">
        <v>789</v>
      </c>
      <c r="B150" s="365">
        <v>869</v>
      </c>
      <c r="C150" s="367">
        <v>849</v>
      </c>
      <c r="D150" s="366">
        <f t="shared" si="4"/>
        <v>0.977</v>
      </c>
    </row>
    <row r="151" s="302" customFormat="1" ht="17.65" customHeight="1" spans="1:4">
      <c r="A151" s="204" t="s">
        <v>191</v>
      </c>
      <c r="B151" s="365">
        <f>SUM(B152:B152)</f>
        <v>103</v>
      </c>
      <c r="C151" s="365">
        <f>SUM(C152:C152)</f>
        <v>89</v>
      </c>
      <c r="D151" s="366">
        <f t="shared" si="4"/>
        <v>0.864</v>
      </c>
    </row>
    <row r="152" s="302" customFormat="1" ht="17.65" customHeight="1" spans="1:4">
      <c r="A152" s="200" t="s">
        <v>192</v>
      </c>
      <c r="B152" s="365">
        <v>103</v>
      </c>
      <c r="C152" s="368">
        <v>89</v>
      </c>
      <c r="D152" s="366">
        <f t="shared" si="4"/>
        <v>0.864</v>
      </c>
    </row>
    <row r="153" s="302" customFormat="1" ht="17.65" customHeight="1" spans="1:4">
      <c r="A153" s="204" t="s">
        <v>193</v>
      </c>
      <c r="B153" s="365">
        <f>SUM(B154:B155)</f>
        <v>427</v>
      </c>
      <c r="C153" s="365">
        <f>SUM(C154:C155)</f>
        <v>410</v>
      </c>
      <c r="D153" s="366">
        <f t="shared" si="4"/>
        <v>0.96</v>
      </c>
    </row>
    <row r="154" s="302" customFormat="1" ht="17.65" customHeight="1" spans="1:4">
      <c r="A154" s="200" t="s">
        <v>194</v>
      </c>
      <c r="B154" s="365">
        <v>231</v>
      </c>
      <c r="C154" s="368">
        <v>225</v>
      </c>
      <c r="D154" s="366">
        <f t="shared" si="4"/>
        <v>0.974</v>
      </c>
    </row>
    <row r="155" s="302" customFormat="1" ht="17.65" customHeight="1" spans="1:4">
      <c r="A155" s="200" t="s">
        <v>195</v>
      </c>
      <c r="B155" s="365">
        <v>196</v>
      </c>
      <c r="C155" s="368">
        <v>185</v>
      </c>
      <c r="D155" s="366">
        <f t="shared" si="4"/>
        <v>0.944</v>
      </c>
    </row>
    <row r="156" s="302" customFormat="1" ht="17.65" customHeight="1" spans="1:4">
      <c r="A156" s="204" t="s">
        <v>196</v>
      </c>
      <c r="B156" s="365">
        <f>SUM(B157:B158)</f>
        <v>522</v>
      </c>
      <c r="C156" s="365">
        <f>SUM(C158:C158)</f>
        <v>0</v>
      </c>
      <c r="D156" s="366" t="str">
        <f t="shared" si="4"/>
        <v/>
      </c>
    </row>
    <row r="157" s="302" customFormat="1" ht="17.65" customHeight="1" spans="1:4">
      <c r="A157" s="200" t="s">
        <v>197</v>
      </c>
      <c r="B157" s="365">
        <v>20</v>
      </c>
      <c r="C157" s="365"/>
      <c r="D157" s="366" t="str">
        <f t="shared" si="4"/>
        <v/>
      </c>
    </row>
    <row r="158" s="302" customFormat="1" ht="17.65" customHeight="1" spans="1:4">
      <c r="A158" s="200" t="s">
        <v>198</v>
      </c>
      <c r="B158" s="365">
        <v>502</v>
      </c>
      <c r="C158" s="367"/>
      <c r="D158" s="366" t="str">
        <f t="shared" si="4"/>
        <v/>
      </c>
    </row>
    <row r="159" s="302" customFormat="1" ht="17.65" customHeight="1" spans="1:4">
      <c r="A159" s="204" t="s">
        <v>790</v>
      </c>
      <c r="B159" s="365">
        <f>SUM(B160+B163+B165+B168)</f>
        <v>1116</v>
      </c>
      <c r="C159" s="365">
        <f>SUM(C160+C163+C165+C168)</f>
        <v>139</v>
      </c>
      <c r="D159" s="366">
        <f t="shared" si="4"/>
        <v>0.125</v>
      </c>
    </row>
    <row r="160" s="302" customFormat="1" ht="17.65" customHeight="1" spans="1:4">
      <c r="A160" s="204" t="s">
        <v>200</v>
      </c>
      <c r="B160" s="365">
        <f>SUM(B161:B162)</f>
        <v>159</v>
      </c>
      <c r="C160" s="365">
        <f>SUM(C161:C161)</f>
        <v>139</v>
      </c>
      <c r="D160" s="366">
        <f t="shared" si="4"/>
        <v>0.874</v>
      </c>
    </row>
    <row r="161" s="353" customFormat="1" ht="17.65" customHeight="1" spans="1:4">
      <c r="A161" s="200" t="s">
        <v>99</v>
      </c>
      <c r="B161" s="365">
        <v>154</v>
      </c>
      <c r="C161" s="371">
        <v>139</v>
      </c>
      <c r="D161" s="366">
        <f t="shared" si="4"/>
        <v>0.903</v>
      </c>
    </row>
    <row r="162" s="353" customFormat="1" ht="17.65" customHeight="1" spans="1:4">
      <c r="A162" s="200" t="s">
        <v>100</v>
      </c>
      <c r="B162" s="365">
        <v>5</v>
      </c>
      <c r="C162" s="371"/>
      <c r="D162" s="366" t="str">
        <f t="shared" si="4"/>
        <v/>
      </c>
    </row>
    <row r="163" s="302" customFormat="1" ht="17.65" customHeight="1" spans="1:4">
      <c r="A163" s="204" t="s">
        <v>201</v>
      </c>
      <c r="B163" s="365">
        <f>SUM(B164:B164)</f>
        <v>241</v>
      </c>
      <c r="C163" s="365"/>
      <c r="D163" s="366" t="str">
        <f t="shared" si="4"/>
        <v/>
      </c>
    </row>
    <row r="164" s="353" customFormat="1" ht="17.65" customHeight="1" spans="1:4">
      <c r="A164" s="200" t="s">
        <v>791</v>
      </c>
      <c r="B164" s="365">
        <v>241</v>
      </c>
      <c r="C164" s="371"/>
      <c r="D164" s="366" t="str">
        <f t="shared" si="4"/>
        <v/>
      </c>
    </row>
    <row r="165" s="302" customFormat="1" ht="17.65" customHeight="1" spans="1:4">
      <c r="A165" s="204" t="s">
        <v>203</v>
      </c>
      <c r="B165" s="365">
        <f>SUM(B166:B167)</f>
        <v>126</v>
      </c>
      <c r="C165" s="365">
        <f>SUM(C166:C167)</f>
        <v>0</v>
      </c>
      <c r="D165" s="366" t="str">
        <f t="shared" si="4"/>
        <v/>
      </c>
    </row>
    <row r="166" s="302" customFormat="1" ht="17.65" customHeight="1" spans="1:4">
      <c r="A166" s="200" t="s">
        <v>792</v>
      </c>
      <c r="B166" s="365"/>
      <c r="C166" s="371"/>
      <c r="D166" s="366" t="str">
        <f t="shared" si="4"/>
        <v/>
      </c>
    </row>
    <row r="167" s="302" customFormat="1" ht="17.65" customHeight="1" spans="1:4">
      <c r="A167" s="200" t="s">
        <v>204</v>
      </c>
      <c r="B167" s="365">
        <v>126</v>
      </c>
      <c r="C167" s="371"/>
      <c r="D167" s="366" t="str">
        <f t="shared" si="4"/>
        <v/>
      </c>
    </row>
    <row r="168" s="302" customFormat="1" ht="17.65" customHeight="1" spans="1:4">
      <c r="A168" s="204" t="s">
        <v>205</v>
      </c>
      <c r="B168" s="365">
        <f>SUM(B169:B169)</f>
        <v>590</v>
      </c>
      <c r="C168" s="365">
        <f>SUM(C169:C169)</f>
        <v>0</v>
      </c>
      <c r="D168" s="366" t="str">
        <f t="shared" si="4"/>
        <v/>
      </c>
    </row>
    <row r="169" s="302" customFormat="1" ht="17.65" customHeight="1" spans="1:4">
      <c r="A169" s="200" t="s">
        <v>206</v>
      </c>
      <c r="B169" s="365">
        <v>590</v>
      </c>
      <c r="C169" s="371"/>
      <c r="D169" s="366" t="str">
        <f t="shared" si="4"/>
        <v/>
      </c>
    </row>
    <row r="170" s="353" customFormat="1" ht="17.65" customHeight="1" spans="1:4">
      <c r="A170" s="204" t="s">
        <v>793</v>
      </c>
      <c r="B170" s="365">
        <f>SUM(B171,B182,B184,B188,B191,B195)</f>
        <v>3501</v>
      </c>
      <c r="C170" s="365">
        <f>SUM(C171,C182,C184,C188,C191,C195)</f>
        <v>3402</v>
      </c>
      <c r="D170" s="366">
        <f t="shared" si="4"/>
        <v>0.972</v>
      </c>
    </row>
    <row r="171" s="302" customFormat="1" ht="17.65" customHeight="1" spans="1:4">
      <c r="A171" s="204" t="s">
        <v>208</v>
      </c>
      <c r="B171" s="365">
        <f>SUM(B172:B181)</f>
        <v>1790</v>
      </c>
      <c r="C171" s="365">
        <f>SUM(C172:C181)</f>
        <v>2455</v>
      </c>
      <c r="D171" s="366">
        <f t="shared" si="4"/>
        <v>1.372</v>
      </c>
    </row>
    <row r="172" s="302" customFormat="1" ht="17.65" customHeight="1" spans="1:4">
      <c r="A172" s="200" t="s">
        <v>99</v>
      </c>
      <c r="B172" s="365">
        <v>660</v>
      </c>
      <c r="C172" s="371">
        <v>583</v>
      </c>
      <c r="D172" s="366">
        <f t="shared" si="4"/>
        <v>0.883</v>
      </c>
    </row>
    <row r="173" s="302" customFormat="1" ht="17.65" customHeight="1" spans="1:4">
      <c r="A173" s="200" t="s">
        <v>100</v>
      </c>
      <c r="B173" s="365">
        <v>22</v>
      </c>
      <c r="C173" s="371">
        <v>3</v>
      </c>
      <c r="D173" s="366">
        <f t="shared" si="4"/>
        <v>0.136</v>
      </c>
    </row>
    <row r="174" s="302" customFormat="1" ht="17.65" customHeight="1" spans="1:4">
      <c r="A174" s="200" t="s">
        <v>209</v>
      </c>
      <c r="B174" s="365">
        <v>62</v>
      </c>
      <c r="C174" s="371">
        <v>74</v>
      </c>
      <c r="D174" s="366">
        <f t="shared" si="4"/>
        <v>1.194</v>
      </c>
    </row>
    <row r="175" s="302" customFormat="1" ht="17.65" customHeight="1" spans="1:4">
      <c r="A175" s="200" t="s">
        <v>210</v>
      </c>
      <c r="B175" s="365">
        <v>85</v>
      </c>
      <c r="C175" s="371">
        <v>71</v>
      </c>
      <c r="D175" s="366">
        <f t="shared" si="4"/>
        <v>0.835</v>
      </c>
    </row>
    <row r="176" s="302" customFormat="1" ht="17.65" customHeight="1" spans="1:4">
      <c r="A176" s="200" t="s">
        <v>211</v>
      </c>
      <c r="B176" s="365">
        <v>174</v>
      </c>
      <c r="C176" s="371">
        <v>175</v>
      </c>
      <c r="D176" s="366">
        <f t="shared" si="4"/>
        <v>1.006</v>
      </c>
    </row>
    <row r="177" s="302" customFormat="1" ht="17.65" customHeight="1" spans="1:4">
      <c r="A177" s="200" t="s">
        <v>212</v>
      </c>
      <c r="B177" s="365">
        <v>319</v>
      </c>
      <c r="C177" s="371">
        <v>480</v>
      </c>
      <c r="D177" s="366">
        <f t="shared" si="4"/>
        <v>1.505</v>
      </c>
    </row>
    <row r="178" s="302" customFormat="1" ht="17.65" customHeight="1" spans="1:4">
      <c r="A178" s="200" t="s">
        <v>213</v>
      </c>
      <c r="B178" s="365">
        <v>7</v>
      </c>
      <c r="C178" s="371"/>
      <c r="D178" s="366" t="str">
        <f t="shared" si="4"/>
        <v/>
      </c>
    </row>
    <row r="179" s="353" customFormat="1" ht="17.65" customHeight="1" spans="1:4">
      <c r="A179" s="200" t="s">
        <v>214</v>
      </c>
      <c r="B179" s="365">
        <v>64</v>
      </c>
      <c r="C179" s="371">
        <v>19</v>
      </c>
      <c r="D179" s="366">
        <f t="shared" si="4"/>
        <v>0.297</v>
      </c>
    </row>
    <row r="180" s="302" customFormat="1" ht="17.65" customHeight="1" spans="1:4">
      <c r="A180" s="200" t="s">
        <v>215</v>
      </c>
      <c r="B180" s="365">
        <v>42</v>
      </c>
      <c r="C180" s="371">
        <v>1030</v>
      </c>
      <c r="D180" s="366">
        <f t="shared" si="4"/>
        <v>24.524</v>
      </c>
    </row>
    <row r="181" s="353" customFormat="1" ht="17.65" customHeight="1" spans="1:4">
      <c r="A181" s="200" t="s">
        <v>217</v>
      </c>
      <c r="B181" s="365">
        <v>355</v>
      </c>
      <c r="C181" s="371">
        <v>20</v>
      </c>
      <c r="D181" s="366">
        <f t="shared" si="4"/>
        <v>0.056</v>
      </c>
    </row>
    <row r="182" s="353" customFormat="1" ht="17.65" customHeight="1" spans="1:4">
      <c r="A182" s="204" t="s">
        <v>218</v>
      </c>
      <c r="B182" s="365">
        <f>SUM(B183:B183)</f>
        <v>1</v>
      </c>
      <c r="C182" s="365">
        <f>SUM(C183:C183)</f>
        <v>1</v>
      </c>
      <c r="D182" s="366">
        <f t="shared" si="4"/>
        <v>1</v>
      </c>
    </row>
    <row r="183" s="302" customFormat="1" ht="17.65" customHeight="1" spans="1:4">
      <c r="A183" s="200" t="s">
        <v>219</v>
      </c>
      <c r="B183" s="365">
        <v>1</v>
      </c>
      <c r="C183" s="371">
        <v>1</v>
      </c>
      <c r="D183" s="366">
        <f t="shared" si="4"/>
        <v>1</v>
      </c>
    </row>
    <row r="184" s="302" customFormat="1" ht="17.65" customHeight="1" spans="1:4">
      <c r="A184" s="204" t="s">
        <v>220</v>
      </c>
      <c r="B184" s="365">
        <f>SUM(B185:B187)</f>
        <v>552</v>
      </c>
      <c r="C184" s="365">
        <f>SUM(C185:C187)</f>
        <v>404</v>
      </c>
      <c r="D184" s="366">
        <f t="shared" si="4"/>
        <v>0.732</v>
      </c>
    </row>
    <row r="185" s="302" customFormat="1" ht="17.65" customHeight="1" spans="1:4">
      <c r="A185" s="200" t="s">
        <v>221</v>
      </c>
      <c r="B185" s="365">
        <v>70</v>
      </c>
      <c r="C185" s="371"/>
      <c r="D185" s="366" t="str">
        <f t="shared" si="4"/>
        <v/>
      </c>
    </row>
    <row r="186" s="302" customFormat="1" ht="17.65" customHeight="1" spans="1:4">
      <c r="A186" s="200" t="s">
        <v>222</v>
      </c>
      <c r="B186" s="365">
        <v>480</v>
      </c>
      <c r="C186" s="371">
        <v>400</v>
      </c>
      <c r="D186" s="366">
        <f t="shared" si="4"/>
        <v>0.833</v>
      </c>
    </row>
    <row r="187" s="353" customFormat="1" ht="17.65" customHeight="1" spans="1:4">
      <c r="A187" s="200" t="s">
        <v>223</v>
      </c>
      <c r="B187" s="365">
        <v>2</v>
      </c>
      <c r="C187" s="371">
        <v>4</v>
      </c>
      <c r="D187" s="366">
        <f t="shared" si="4"/>
        <v>2</v>
      </c>
    </row>
    <row r="188" s="302" customFormat="1" ht="17.65" customHeight="1" spans="1:4">
      <c r="A188" s="204" t="s">
        <v>224</v>
      </c>
      <c r="B188" s="365">
        <f>SUM(B190:B190)</f>
        <v>0</v>
      </c>
      <c r="C188" s="365">
        <f>SUM(C189:C190)</f>
        <v>35</v>
      </c>
      <c r="D188" s="366" t="str">
        <f t="shared" si="4"/>
        <v/>
      </c>
    </row>
    <row r="189" s="302" customFormat="1" ht="17.65" customHeight="1" spans="1:4">
      <c r="A189" s="200" t="s">
        <v>794</v>
      </c>
      <c r="B189" s="365"/>
      <c r="C189" s="372">
        <v>35</v>
      </c>
      <c r="D189" s="366"/>
    </row>
    <row r="190" s="302" customFormat="1" ht="17.65" customHeight="1" spans="1:4">
      <c r="A190" s="200" t="s">
        <v>225</v>
      </c>
      <c r="B190" s="365"/>
      <c r="C190" s="371"/>
      <c r="D190" s="366" t="str">
        <f t="shared" ref="D190:D253" si="5">IF(AND(B190&lt;&gt;0,C190&lt;&gt;0),C190/B190,"")</f>
        <v/>
      </c>
    </row>
    <row r="191" s="302" customFormat="1" ht="17.65" customHeight="1" spans="1:4">
      <c r="A191" s="204" t="s">
        <v>227</v>
      </c>
      <c r="B191" s="365">
        <f>SUM(B192:B194)</f>
        <v>997</v>
      </c>
      <c r="C191" s="365">
        <f>SUM(C192:C194)</f>
        <v>507</v>
      </c>
      <c r="D191" s="366">
        <f t="shared" si="5"/>
        <v>0.509</v>
      </c>
    </row>
    <row r="192" s="302" customFormat="1" ht="17.65" customHeight="1" spans="1:4">
      <c r="A192" s="200" t="s">
        <v>228</v>
      </c>
      <c r="B192" s="365">
        <v>29</v>
      </c>
      <c r="C192" s="371">
        <v>51</v>
      </c>
      <c r="D192" s="366">
        <f t="shared" si="5"/>
        <v>1.759</v>
      </c>
    </row>
    <row r="193" s="302" customFormat="1" ht="17.65" customHeight="1" spans="1:4">
      <c r="A193" s="200" t="s">
        <v>229</v>
      </c>
      <c r="B193" s="365">
        <v>468</v>
      </c>
      <c r="C193" s="371">
        <v>450</v>
      </c>
      <c r="D193" s="366">
        <f t="shared" si="5"/>
        <v>0.962</v>
      </c>
    </row>
    <row r="194" s="353" customFormat="1" ht="17.65" customHeight="1" spans="1:4">
      <c r="A194" s="200" t="s">
        <v>795</v>
      </c>
      <c r="B194" s="365">
        <v>500</v>
      </c>
      <c r="C194" s="371">
        <v>6</v>
      </c>
      <c r="D194" s="366">
        <f t="shared" si="5"/>
        <v>0.012</v>
      </c>
    </row>
    <row r="195" s="302" customFormat="1" ht="17.65" customHeight="1" spans="1:4">
      <c r="A195" s="204" t="s">
        <v>796</v>
      </c>
      <c r="B195" s="365">
        <f>SUM(B196:B197)</f>
        <v>161</v>
      </c>
      <c r="C195" s="365">
        <f>SUM(C196:C197)</f>
        <v>0</v>
      </c>
      <c r="D195" s="366" t="str">
        <f t="shared" si="5"/>
        <v/>
      </c>
    </row>
    <row r="196" s="353" customFormat="1" ht="17.65" customHeight="1" spans="1:4">
      <c r="A196" s="200" t="s">
        <v>232</v>
      </c>
      <c r="B196" s="365">
        <v>25</v>
      </c>
      <c r="C196" s="371"/>
      <c r="D196" s="366" t="str">
        <f t="shared" si="5"/>
        <v/>
      </c>
    </row>
    <row r="197" s="302" customFormat="1" ht="17.65" customHeight="1" spans="1:4">
      <c r="A197" s="200" t="s">
        <v>797</v>
      </c>
      <c r="B197" s="365">
        <v>136</v>
      </c>
      <c r="C197" s="371"/>
      <c r="D197" s="366" t="str">
        <f t="shared" si="5"/>
        <v/>
      </c>
    </row>
    <row r="198" s="353" customFormat="1" ht="17.65" customHeight="1" spans="1:4">
      <c r="A198" s="204" t="s">
        <v>667</v>
      </c>
      <c r="B198" s="365">
        <f>SUM(B199+B205+B210+B217+B224+B232+B239+B245+B253+B256+B259+B262+B265+B267+B270+B272+B278)</f>
        <v>42549</v>
      </c>
      <c r="C198" s="365">
        <f>SUM(C199+C205+C210+C217+C224+C232+C239+C245+C253+C256+C259+C262+C265+C267+C270+C272+C278)</f>
        <v>50430</v>
      </c>
      <c r="D198" s="366">
        <f t="shared" si="5"/>
        <v>1.185</v>
      </c>
    </row>
    <row r="199" s="302" customFormat="1" ht="17.65" customHeight="1" spans="1:4">
      <c r="A199" s="204" t="s">
        <v>235</v>
      </c>
      <c r="B199" s="365">
        <f>SUM(B200:B204)</f>
        <v>1171</v>
      </c>
      <c r="C199" s="365">
        <v>1355</v>
      </c>
      <c r="D199" s="366">
        <f t="shared" si="5"/>
        <v>1.157</v>
      </c>
    </row>
    <row r="200" s="302" customFormat="1" ht="17.65" customHeight="1" spans="1:4">
      <c r="A200" s="200" t="s">
        <v>99</v>
      </c>
      <c r="B200" s="365">
        <v>806</v>
      </c>
      <c r="C200" s="371">
        <v>851</v>
      </c>
      <c r="D200" s="366">
        <f t="shared" si="5"/>
        <v>1.056</v>
      </c>
    </row>
    <row r="201" s="353" customFormat="1" ht="17.65" customHeight="1" spans="1:4">
      <c r="A201" s="200" t="s">
        <v>100</v>
      </c>
      <c r="B201" s="365">
        <v>105</v>
      </c>
      <c r="C201" s="371">
        <v>197</v>
      </c>
      <c r="D201" s="366">
        <f t="shared" si="5"/>
        <v>1.876</v>
      </c>
    </row>
    <row r="202" s="302" customFormat="1" ht="17.65" customHeight="1" spans="1:4">
      <c r="A202" s="200" t="s">
        <v>236</v>
      </c>
      <c r="B202" s="365">
        <v>10</v>
      </c>
      <c r="C202" s="371"/>
      <c r="D202" s="366" t="str">
        <f t="shared" si="5"/>
        <v/>
      </c>
    </row>
    <row r="203" s="302" customFormat="1" ht="17.65" customHeight="1" spans="1:4">
      <c r="A203" s="200" t="s">
        <v>237</v>
      </c>
      <c r="B203" s="365">
        <v>5</v>
      </c>
      <c r="C203" s="371">
        <v>20</v>
      </c>
      <c r="D203" s="366">
        <f t="shared" si="5"/>
        <v>4</v>
      </c>
    </row>
    <row r="204" s="302" customFormat="1" ht="17.65" customHeight="1" spans="1:4">
      <c r="A204" s="200" t="s">
        <v>238</v>
      </c>
      <c r="B204" s="365">
        <v>245</v>
      </c>
      <c r="C204" s="371">
        <v>288</v>
      </c>
      <c r="D204" s="366">
        <f t="shared" si="5"/>
        <v>1.176</v>
      </c>
    </row>
    <row r="205" s="302" customFormat="1" ht="17.65" customHeight="1" spans="1:4">
      <c r="A205" s="204" t="s">
        <v>239</v>
      </c>
      <c r="B205" s="365">
        <f>SUM(B206:B209)</f>
        <v>1459</v>
      </c>
      <c r="C205" s="365">
        <f>SUM(C206:C209)</f>
        <v>594</v>
      </c>
      <c r="D205" s="366">
        <f t="shared" si="5"/>
        <v>0.407</v>
      </c>
    </row>
    <row r="206" s="353" customFormat="1" ht="17.65" customHeight="1" spans="1:4">
      <c r="A206" s="200" t="s">
        <v>99</v>
      </c>
      <c r="B206" s="365">
        <v>561</v>
      </c>
      <c r="C206" s="371">
        <v>470</v>
      </c>
      <c r="D206" s="366">
        <f t="shared" si="5"/>
        <v>0.838</v>
      </c>
    </row>
    <row r="207" s="353" customFormat="1" ht="17.65" customHeight="1" spans="1:4">
      <c r="A207" s="200" t="s">
        <v>100</v>
      </c>
      <c r="B207" s="365">
        <v>74</v>
      </c>
      <c r="C207" s="371">
        <v>45</v>
      </c>
      <c r="D207" s="366">
        <f t="shared" si="5"/>
        <v>0.608</v>
      </c>
    </row>
    <row r="208" s="302" customFormat="1" ht="17.65" customHeight="1" spans="1:4">
      <c r="A208" s="200" t="s">
        <v>798</v>
      </c>
      <c r="B208" s="365">
        <v>7</v>
      </c>
      <c r="C208" s="371"/>
      <c r="D208" s="366" t="str">
        <f t="shared" si="5"/>
        <v/>
      </c>
    </row>
    <row r="209" s="302" customFormat="1" ht="17.65" customHeight="1" spans="1:4">
      <c r="A209" s="200" t="s">
        <v>242</v>
      </c>
      <c r="B209" s="365">
        <v>817</v>
      </c>
      <c r="C209" s="371">
        <v>79</v>
      </c>
      <c r="D209" s="366">
        <f t="shared" si="5"/>
        <v>0.097</v>
      </c>
    </row>
    <row r="210" s="302" customFormat="1" ht="17.65" customHeight="1" spans="1:4">
      <c r="A210" s="204" t="s">
        <v>799</v>
      </c>
      <c r="B210" s="365">
        <f>SUM(B211:B216)</f>
        <v>14488</v>
      </c>
      <c r="C210" s="365">
        <f>SUM(C211:C216)</f>
        <v>13653</v>
      </c>
      <c r="D210" s="366">
        <f t="shared" si="5"/>
        <v>0.942</v>
      </c>
    </row>
    <row r="211" s="302" customFormat="1" ht="17.65" customHeight="1" spans="1:4">
      <c r="A211" s="200" t="s">
        <v>800</v>
      </c>
      <c r="B211" s="365">
        <v>1718</v>
      </c>
      <c r="C211" s="371">
        <v>1610</v>
      </c>
      <c r="D211" s="366">
        <f t="shared" si="5"/>
        <v>0.937</v>
      </c>
    </row>
    <row r="212" s="353" customFormat="1" ht="17.65" customHeight="1" spans="1:4">
      <c r="A212" s="200" t="s">
        <v>245</v>
      </c>
      <c r="B212" s="365">
        <v>3240</v>
      </c>
      <c r="C212" s="371">
        <v>3210</v>
      </c>
      <c r="D212" s="366">
        <f t="shared" si="5"/>
        <v>0.991</v>
      </c>
    </row>
    <row r="213" s="302" customFormat="1" ht="17.65" customHeight="1" spans="1:4">
      <c r="A213" s="200" t="s">
        <v>246</v>
      </c>
      <c r="B213" s="365">
        <v>8318</v>
      </c>
      <c r="C213" s="371">
        <v>7906</v>
      </c>
      <c r="D213" s="366">
        <f t="shared" si="5"/>
        <v>0.95</v>
      </c>
    </row>
    <row r="214" s="302" customFormat="1" ht="17.65" customHeight="1" spans="1:4">
      <c r="A214" s="200" t="s">
        <v>247</v>
      </c>
      <c r="B214" s="365">
        <v>399</v>
      </c>
      <c r="C214" s="371">
        <v>327</v>
      </c>
      <c r="D214" s="366">
        <f t="shared" si="5"/>
        <v>0.82</v>
      </c>
    </row>
    <row r="215" s="302" customFormat="1" ht="17.65" customHeight="1" spans="1:4">
      <c r="A215" s="200" t="s">
        <v>801</v>
      </c>
      <c r="B215" s="365">
        <v>810</v>
      </c>
      <c r="C215" s="371">
        <v>600</v>
      </c>
      <c r="D215" s="366">
        <f t="shared" si="5"/>
        <v>0.741</v>
      </c>
    </row>
    <row r="216" s="353" customFormat="1" ht="17.65" customHeight="1" spans="1:4">
      <c r="A216" s="200" t="s">
        <v>802</v>
      </c>
      <c r="B216" s="365">
        <v>3</v>
      </c>
      <c r="C216" s="371"/>
      <c r="D216" s="366" t="str">
        <f t="shared" si="5"/>
        <v/>
      </c>
    </row>
    <row r="217" s="302" customFormat="1" ht="17.65" customHeight="1" spans="1:4">
      <c r="A217" s="204" t="s">
        <v>250</v>
      </c>
      <c r="B217" s="365">
        <f>SUM(B218:B223)</f>
        <v>1809</v>
      </c>
      <c r="C217" s="365">
        <f>SUM(C218:C223)</f>
        <v>1179</v>
      </c>
      <c r="D217" s="366">
        <f t="shared" si="5"/>
        <v>0.652</v>
      </c>
    </row>
    <row r="218" s="353" customFormat="1" ht="17.65" customHeight="1" spans="1:4">
      <c r="A218" s="200" t="s">
        <v>251</v>
      </c>
      <c r="B218" s="365">
        <v>250</v>
      </c>
      <c r="C218" s="371">
        <v>1000</v>
      </c>
      <c r="D218" s="366">
        <f t="shared" si="5"/>
        <v>4</v>
      </c>
    </row>
    <row r="219" s="353" customFormat="1" ht="17.65" customHeight="1" spans="1:4">
      <c r="A219" s="200" t="s">
        <v>252</v>
      </c>
      <c r="B219" s="365">
        <v>426</v>
      </c>
      <c r="C219" s="371">
        <v>150</v>
      </c>
      <c r="D219" s="366">
        <f t="shared" si="5"/>
        <v>0.352</v>
      </c>
    </row>
    <row r="220" s="302" customFormat="1" ht="17.65" customHeight="1" spans="1:4">
      <c r="A220" s="200" t="s">
        <v>253</v>
      </c>
      <c r="B220" s="365">
        <v>850</v>
      </c>
      <c r="C220" s="371"/>
      <c r="D220" s="366" t="str">
        <f t="shared" si="5"/>
        <v/>
      </c>
    </row>
    <row r="221" s="302" customFormat="1" ht="17.65" customHeight="1" spans="1:4">
      <c r="A221" s="200" t="s">
        <v>254</v>
      </c>
      <c r="B221" s="365">
        <v>30</v>
      </c>
      <c r="C221" s="371"/>
      <c r="D221" s="366" t="str">
        <f t="shared" si="5"/>
        <v/>
      </c>
    </row>
    <row r="222" s="302" customFormat="1" ht="17.65" customHeight="1" spans="1:4">
      <c r="A222" s="200" t="s">
        <v>255</v>
      </c>
      <c r="B222" s="365">
        <v>49</v>
      </c>
      <c r="C222" s="371">
        <v>29</v>
      </c>
      <c r="D222" s="366">
        <f t="shared" si="5"/>
        <v>0.592</v>
      </c>
    </row>
    <row r="223" s="302" customFormat="1" ht="17.65" customHeight="1" spans="1:4">
      <c r="A223" s="200" t="s">
        <v>256</v>
      </c>
      <c r="B223" s="365">
        <v>204</v>
      </c>
      <c r="C223" s="371"/>
      <c r="D223" s="366" t="str">
        <f t="shared" si="5"/>
        <v/>
      </c>
    </row>
    <row r="224" s="302" customFormat="1" ht="17.65" customHeight="1" spans="1:4">
      <c r="A224" s="204" t="s">
        <v>257</v>
      </c>
      <c r="B224" s="365">
        <f>SUM(B225:B231)</f>
        <v>2640</v>
      </c>
      <c r="C224" s="365">
        <f>SUM(C225:C231)</f>
        <v>3295</v>
      </c>
      <c r="D224" s="366">
        <f t="shared" si="5"/>
        <v>1.248</v>
      </c>
    </row>
    <row r="225" s="302" customFormat="1" ht="17.65" customHeight="1" spans="1:4">
      <c r="A225" s="200" t="s">
        <v>258</v>
      </c>
      <c r="B225" s="365">
        <v>125</v>
      </c>
      <c r="C225" s="371">
        <v>127</v>
      </c>
      <c r="D225" s="366">
        <f t="shared" si="5"/>
        <v>1.016</v>
      </c>
    </row>
    <row r="226" s="302" customFormat="1" ht="17.65" customHeight="1" spans="1:4">
      <c r="A226" s="200" t="s">
        <v>259</v>
      </c>
      <c r="B226" s="365">
        <v>550</v>
      </c>
      <c r="C226" s="371">
        <v>528</v>
      </c>
      <c r="D226" s="366">
        <f t="shared" si="5"/>
        <v>0.96</v>
      </c>
    </row>
    <row r="227" s="302" customFormat="1" ht="17.65" customHeight="1" spans="1:4">
      <c r="A227" s="200" t="s">
        <v>260</v>
      </c>
      <c r="B227" s="365">
        <v>697</v>
      </c>
      <c r="C227" s="371">
        <v>403</v>
      </c>
      <c r="D227" s="366">
        <f t="shared" si="5"/>
        <v>0.578</v>
      </c>
    </row>
    <row r="228" s="302" customFormat="1" ht="17.65" customHeight="1" spans="1:4">
      <c r="A228" s="200" t="s">
        <v>803</v>
      </c>
      <c r="B228" s="365"/>
      <c r="C228" s="371">
        <v>748</v>
      </c>
      <c r="D228" s="366" t="str">
        <f t="shared" si="5"/>
        <v/>
      </c>
    </row>
    <row r="229" s="302" customFormat="1" ht="17.65" customHeight="1" spans="1:4">
      <c r="A229" s="200" t="s">
        <v>261</v>
      </c>
      <c r="B229" s="365">
        <v>178</v>
      </c>
      <c r="C229" s="371">
        <v>193</v>
      </c>
      <c r="D229" s="366">
        <f t="shared" si="5"/>
        <v>1.084</v>
      </c>
    </row>
    <row r="230" s="302" customFormat="1" ht="17.65" customHeight="1" spans="1:4">
      <c r="A230" s="200" t="s">
        <v>262</v>
      </c>
      <c r="B230" s="365"/>
      <c r="C230" s="371">
        <v>207</v>
      </c>
      <c r="D230" s="366" t="str">
        <f t="shared" si="5"/>
        <v/>
      </c>
    </row>
    <row r="231" s="302" customFormat="1" ht="17.65" customHeight="1" spans="1:4">
      <c r="A231" s="200" t="s">
        <v>263</v>
      </c>
      <c r="B231" s="365">
        <v>1090</v>
      </c>
      <c r="C231" s="371">
        <v>1089</v>
      </c>
      <c r="D231" s="366">
        <f t="shared" si="5"/>
        <v>0.999</v>
      </c>
    </row>
    <row r="232" s="302" customFormat="1" ht="17.65" customHeight="1" spans="1:4">
      <c r="A232" s="204" t="s">
        <v>264</v>
      </c>
      <c r="B232" s="365">
        <f>SUM(B233:B238)</f>
        <v>300</v>
      </c>
      <c r="C232" s="365">
        <f>SUM(C233:C237)</f>
        <v>386</v>
      </c>
      <c r="D232" s="366">
        <f t="shared" si="5"/>
        <v>1.287</v>
      </c>
    </row>
    <row r="233" s="302" customFormat="1" ht="17.65" customHeight="1" spans="1:4">
      <c r="A233" s="200" t="s">
        <v>265</v>
      </c>
      <c r="B233" s="365">
        <v>99</v>
      </c>
      <c r="C233" s="371">
        <v>386</v>
      </c>
      <c r="D233" s="366">
        <f t="shared" si="5"/>
        <v>3.899</v>
      </c>
    </row>
    <row r="234" s="353" customFormat="1" ht="17.65" customHeight="1" spans="1:4">
      <c r="A234" s="200" t="s">
        <v>266</v>
      </c>
      <c r="B234" s="365">
        <v>132</v>
      </c>
      <c r="C234" s="371"/>
      <c r="D234" s="366" t="str">
        <f t="shared" si="5"/>
        <v/>
      </c>
    </row>
    <row r="235" s="302" customFormat="1" ht="17.65" customHeight="1" spans="1:4">
      <c r="A235" s="200" t="s">
        <v>804</v>
      </c>
      <c r="B235" s="365">
        <v>3</v>
      </c>
      <c r="C235" s="371"/>
      <c r="D235" s="366" t="str">
        <f t="shared" si="5"/>
        <v/>
      </c>
    </row>
    <row r="236" s="302" customFormat="1" ht="17.65" customHeight="1" spans="1:4">
      <c r="A236" s="200" t="s">
        <v>268</v>
      </c>
      <c r="B236" s="365">
        <v>27</v>
      </c>
      <c r="C236" s="371"/>
      <c r="D236" s="366" t="str">
        <f t="shared" si="5"/>
        <v/>
      </c>
    </row>
    <row r="237" s="353" customFormat="1" ht="17.65" customHeight="1" spans="1:4">
      <c r="A237" s="200" t="s">
        <v>269</v>
      </c>
      <c r="B237" s="365">
        <v>20</v>
      </c>
      <c r="C237" s="371"/>
      <c r="D237" s="366" t="str">
        <f t="shared" si="5"/>
        <v/>
      </c>
    </row>
    <row r="238" s="353" customFormat="1" ht="17.65" customHeight="1" spans="1:4">
      <c r="A238" s="200" t="s">
        <v>270</v>
      </c>
      <c r="B238" s="365">
        <v>19</v>
      </c>
      <c r="C238" s="371"/>
      <c r="D238" s="366" t="str">
        <f t="shared" si="5"/>
        <v/>
      </c>
    </row>
    <row r="239" s="302" customFormat="1" ht="17.65" customHeight="1" spans="1:4">
      <c r="A239" s="204" t="s">
        <v>271</v>
      </c>
      <c r="B239" s="365">
        <f>SUM(B240:B244)</f>
        <v>729</v>
      </c>
      <c r="C239" s="365">
        <f>SUM(C240:C244)</f>
        <v>1671</v>
      </c>
      <c r="D239" s="366">
        <f t="shared" si="5"/>
        <v>2.292</v>
      </c>
    </row>
    <row r="240" s="302" customFormat="1" ht="17.65" customHeight="1" spans="1:4">
      <c r="A240" s="200" t="s">
        <v>272</v>
      </c>
      <c r="B240" s="365">
        <v>182</v>
      </c>
      <c r="C240" s="365">
        <v>182</v>
      </c>
      <c r="D240" s="366">
        <f t="shared" si="5"/>
        <v>1</v>
      </c>
    </row>
    <row r="241" s="353" customFormat="1" ht="17.65" customHeight="1" spans="1:4">
      <c r="A241" s="200" t="s">
        <v>273</v>
      </c>
      <c r="B241" s="365">
        <v>410</v>
      </c>
      <c r="C241" s="371">
        <v>289</v>
      </c>
      <c r="D241" s="366">
        <f t="shared" si="5"/>
        <v>0.705</v>
      </c>
    </row>
    <row r="242" s="302" customFormat="1" ht="17.65" customHeight="1" spans="1:4">
      <c r="A242" s="200" t="s">
        <v>274</v>
      </c>
      <c r="B242" s="365">
        <v>137</v>
      </c>
      <c r="C242" s="371">
        <v>535</v>
      </c>
      <c r="D242" s="366">
        <f t="shared" si="5"/>
        <v>3.905</v>
      </c>
    </row>
    <row r="243" s="302" customFormat="1" ht="17.65" customHeight="1" spans="1:4">
      <c r="A243" s="200" t="s">
        <v>805</v>
      </c>
      <c r="B243" s="365"/>
      <c r="C243" s="371">
        <v>569</v>
      </c>
      <c r="D243" s="366" t="str">
        <f t="shared" si="5"/>
        <v/>
      </c>
    </row>
    <row r="244" s="302" customFormat="1" ht="17.65" customHeight="1" spans="1:4">
      <c r="A244" s="200" t="s">
        <v>806</v>
      </c>
      <c r="B244" s="365"/>
      <c r="C244" s="371">
        <v>96</v>
      </c>
      <c r="D244" s="366" t="str">
        <f t="shared" si="5"/>
        <v/>
      </c>
    </row>
    <row r="245" s="302" customFormat="1" ht="17.65" customHeight="1" spans="1:4">
      <c r="A245" s="204" t="s">
        <v>275</v>
      </c>
      <c r="B245" s="365">
        <f>SUM(B246:B252)</f>
        <v>1052</v>
      </c>
      <c r="C245" s="365">
        <f>SUM(C246:C252)</f>
        <v>797</v>
      </c>
      <c r="D245" s="366">
        <f t="shared" si="5"/>
        <v>0.758</v>
      </c>
    </row>
    <row r="246" s="302" customFormat="1" ht="17.65" customHeight="1" spans="1:4">
      <c r="A246" s="200" t="s">
        <v>99</v>
      </c>
      <c r="B246" s="365">
        <v>192</v>
      </c>
      <c r="C246" s="371">
        <v>187</v>
      </c>
      <c r="D246" s="366">
        <f t="shared" si="5"/>
        <v>0.974</v>
      </c>
    </row>
    <row r="247" s="302" customFormat="1" ht="17.65" customHeight="1" spans="1:4">
      <c r="A247" s="200" t="s">
        <v>100</v>
      </c>
      <c r="B247" s="365">
        <v>57</v>
      </c>
      <c r="C247" s="371"/>
      <c r="D247" s="366" t="str">
        <f t="shared" si="5"/>
        <v/>
      </c>
    </row>
    <row r="248" s="353" customFormat="1" ht="17.65" customHeight="1" spans="1:4">
      <c r="A248" s="200" t="s">
        <v>276</v>
      </c>
      <c r="B248" s="365">
        <v>52</v>
      </c>
      <c r="C248" s="371"/>
      <c r="D248" s="366" t="str">
        <f t="shared" si="5"/>
        <v/>
      </c>
    </row>
    <row r="249" s="302" customFormat="1" ht="17.65" customHeight="1" spans="1:4">
      <c r="A249" s="200" t="s">
        <v>277</v>
      </c>
      <c r="B249" s="365">
        <v>82</v>
      </c>
      <c r="C249" s="371">
        <v>17</v>
      </c>
      <c r="D249" s="366">
        <f t="shared" si="5"/>
        <v>0.207</v>
      </c>
    </row>
    <row r="250" s="302" customFormat="1" ht="17.65" customHeight="1" spans="1:4">
      <c r="A250" s="200" t="s">
        <v>278</v>
      </c>
      <c r="B250" s="365">
        <v>6</v>
      </c>
      <c r="C250" s="371"/>
      <c r="D250" s="366" t="str">
        <f t="shared" si="5"/>
        <v/>
      </c>
    </row>
    <row r="251" s="302" customFormat="1" ht="17.65" customHeight="1" spans="1:4">
      <c r="A251" s="200" t="s">
        <v>279</v>
      </c>
      <c r="B251" s="365">
        <v>452</v>
      </c>
      <c r="C251" s="371">
        <v>424</v>
      </c>
      <c r="D251" s="366">
        <f t="shared" si="5"/>
        <v>0.938</v>
      </c>
    </row>
    <row r="252" s="353" customFormat="1" ht="17.65" customHeight="1" spans="1:4">
      <c r="A252" s="200" t="s">
        <v>280</v>
      </c>
      <c r="B252" s="365">
        <v>211</v>
      </c>
      <c r="C252" s="371">
        <v>169</v>
      </c>
      <c r="D252" s="366">
        <f t="shared" si="5"/>
        <v>0.801</v>
      </c>
    </row>
    <row r="253" s="302" customFormat="1" ht="17.65" customHeight="1" spans="1:4">
      <c r="A253" s="204" t="s">
        <v>281</v>
      </c>
      <c r="B253" s="365">
        <f>SUM(B254:B255)</f>
        <v>144</v>
      </c>
      <c r="C253" s="365">
        <f>SUM(C254:C255)</f>
        <v>111</v>
      </c>
      <c r="D253" s="366">
        <f t="shared" si="5"/>
        <v>0.771</v>
      </c>
    </row>
    <row r="254" s="353" customFormat="1" ht="17.65" customHeight="1" spans="1:4">
      <c r="A254" s="200" t="s">
        <v>99</v>
      </c>
      <c r="B254" s="365">
        <v>141</v>
      </c>
      <c r="C254" s="371">
        <v>96</v>
      </c>
      <c r="D254" s="366">
        <f t="shared" ref="D254:D317" si="6">IF(AND(B254&lt;&gt;0,C254&lt;&gt;0),C254/B254,"")</f>
        <v>0.681</v>
      </c>
    </row>
    <row r="255" s="353" customFormat="1" ht="17.65" customHeight="1" spans="1:4">
      <c r="A255" s="200" t="s">
        <v>100</v>
      </c>
      <c r="B255" s="365">
        <v>3</v>
      </c>
      <c r="C255" s="371">
        <v>15</v>
      </c>
      <c r="D255" s="366">
        <f t="shared" si="6"/>
        <v>5</v>
      </c>
    </row>
    <row r="256" s="353" customFormat="1" ht="17.65" customHeight="1" spans="1:4">
      <c r="A256" s="204" t="s">
        <v>282</v>
      </c>
      <c r="B256" s="365">
        <f>SUM(B257:B258)</f>
        <v>10007</v>
      </c>
      <c r="C256" s="365">
        <f>SUM(C257:C258)</f>
        <v>11774</v>
      </c>
      <c r="D256" s="366">
        <f t="shared" si="6"/>
        <v>1.177</v>
      </c>
    </row>
    <row r="257" s="302" customFormat="1" ht="17.65" customHeight="1" spans="1:4">
      <c r="A257" s="200" t="s">
        <v>283</v>
      </c>
      <c r="B257" s="365">
        <v>4707</v>
      </c>
      <c r="C257" s="371">
        <v>5308</v>
      </c>
      <c r="D257" s="366">
        <f t="shared" si="6"/>
        <v>1.128</v>
      </c>
    </row>
    <row r="258" s="302" customFormat="1" ht="17.65" customHeight="1" spans="1:4">
      <c r="A258" s="200" t="s">
        <v>284</v>
      </c>
      <c r="B258" s="365">
        <v>5300</v>
      </c>
      <c r="C258" s="371">
        <v>6466</v>
      </c>
      <c r="D258" s="366">
        <f t="shared" si="6"/>
        <v>1.22</v>
      </c>
    </row>
    <row r="259" s="302" customFormat="1" ht="17.65" customHeight="1" spans="1:4">
      <c r="A259" s="204" t="s">
        <v>285</v>
      </c>
      <c r="B259" s="365">
        <f>SUM(B260:B261)</f>
        <v>1528</v>
      </c>
      <c r="C259" s="365">
        <f>SUM(C260:C261)</f>
        <v>1559</v>
      </c>
      <c r="D259" s="366">
        <f t="shared" si="6"/>
        <v>1.02</v>
      </c>
    </row>
    <row r="260" s="302" customFormat="1" ht="17.65" customHeight="1" spans="1:4">
      <c r="A260" s="200" t="s">
        <v>286</v>
      </c>
      <c r="B260" s="365">
        <v>1510</v>
      </c>
      <c r="C260" s="371">
        <v>1559</v>
      </c>
      <c r="D260" s="366">
        <f t="shared" si="6"/>
        <v>1.032</v>
      </c>
    </row>
    <row r="261" s="302" customFormat="1" ht="17.65" customHeight="1" spans="1:4">
      <c r="A261" s="200" t="s">
        <v>287</v>
      </c>
      <c r="B261" s="365">
        <v>18</v>
      </c>
      <c r="C261" s="371"/>
      <c r="D261" s="366" t="str">
        <f t="shared" si="6"/>
        <v/>
      </c>
    </row>
    <row r="262" s="302" customFormat="1" ht="17.65" customHeight="1" spans="1:4">
      <c r="A262" s="204" t="s">
        <v>288</v>
      </c>
      <c r="B262" s="365">
        <f>SUM(B263:B264)</f>
        <v>1494</v>
      </c>
      <c r="C262" s="365">
        <f>SUM(C263:C264)</f>
        <v>1400</v>
      </c>
      <c r="D262" s="366">
        <f t="shared" si="6"/>
        <v>0.937</v>
      </c>
    </row>
    <row r="263" s="353" customFormat="1" ht="17.65" customHeight="1" spans="1:4">
      <c r="A263" s="200" t="s">
        <v>289</v>
      </c>
      <c r="B263" s="365">
        <v>50</v>
      </c>
      <c r="C263" s="371">
        <v>50</v>
      </c>
      <c r="D263" s="366">
        <f t="shared" si="6"/>
        <v>1</v>
      </c>
    </row>
    <row r="264" s="302" customFormat="1" ht="17.65" customHeight="1" spans="1:4">
      <c r="A264" s="200" t="s">
        <v>290</v>
      </c>
      <c r="B264" s="365">
        <v>1444</v>
      </c>
      <c r="C264" s="371">
        <v>1350</v>
      </c>
      <c r="D264" s="366">
        <f t="shared" si="6"/>
        <v>0.935</v>
      </c>
    </row>
    <row r="265" s="302" customFormat="1" ht="17.65" customHeight="1" spans="1:4">
      <c r="A265" s="204" t="s">
        <v>291</v>
      </c>
      <c r="B265" s="365">
        <f>SUM(B266:B266)</f>
        <v>462</v>
      </c>
      <c r="C265" s="365">
        <f>SUM(C266:C266)</f>
        <v>438</v>
      </c>
      <c r="D265" s="366">
        <f t="shared" si="6"/>
        <v>0.948</v>
      </c>
    </row>
    <row r="266" s="302" customFormat="1" ht="17.65" customHeight="1" spans="1:4">
      <c r="A266" s="200" t="s">
        <v>292</v>
      </c>
      <c r="B266" s="365">
        <v>462</v>
      </c>
      <c r="C266" s="371">
        <v>438</v>
      </c>
      <c r="D266" s="366">
        <f t="shared" si="6"/>
        <v>0.948</v>
      </c>
    </row>
    <row r="267" s="302" customFormat="1" ht="17.65" customHeight="1" spans="1:4">
      <c r="A267" s="204" t="s">
        <v>293</v>
      </c>
      <c r="B267" s="365">
        <f>SUM(B268:B269)</f>
        <v>5137</v>
      </c>
      <c r="C267" s="365">
        <f>SUM(C268:C269)</f>
        <v>11410</v>
      </c>
      <c r="D267" s="366">
        <f t="shared" si="6"/>
        <v>2.221</v>
      </c>
    </row>
    <row r="268" s="302" customFormat="1" ht="17.65" customHeight="1" spans="1:4">
      <c r="A268" s="200" t="s">
        <v>294</v>
      </c>
      <c r="B268" s="365"/>
      <c r="C268" s="365">
        <v>1500</v>
      </c>
      <c r="D268" s="366" t="str">
        <f t="shared" si="6"/>
        <v/>
      </c>
    </row>
    <row r="269" s="302" customFormat="1" ht="17.65" customHeight="1" spans="1:4">
      <c r="A269" s="200" t="s">
        <v>295</v>
      </c>
      <c r="B269" s="365">
        <v>5137</v>
      </c>
      <c r="C269" s="371">
        <v>9910</v>
      </c>
      <c r="D269" s="366">
        <f t="shared" si="6"/>
        <v>1.929</v>
      </c>
    </row>
    <row r="270" s="302" customFormat="1" ht="17.65" customHeight="1" spans="1:4">
      <c r="A270" s="204" t="s">
        <v>296</v>
      </c>
      <c r="B270" s="365">
        <f>SUM(B271:B271)</f>
        <v>0</v>
      </c>
      <c r="C270" s="365">
        <f>SUM(C271:C271)</f>
        <v>0</v>
      </c>
      <c r="D270" s="366" t="str">
        <f t="shared" si="6"/>
        <v/>
      </c>
    </row>
    <row r="271" s="302" customFormat="1" ht="17.65" customHeight="1" spans="1:4">
      <c r="A271" s="200" t="s">
        <v>298</v>
      </c>
      <c r="B271" s="365"/>
      <c r="C271" s="371"/>
      <c r="D271" s="366" t="str">
        <f t="shared" si="6"/>
        <v/>
      </c>
    </row>
    <row r="272" s="353" customFormat="1" ht="17.65" customHeight="1" spans="1:4">
      <c r="A272" s="204" t="s">
        <v>807</v>
      </c>
      <c r="B272" s="365">
        <f>SUM(B273:B277)</f>
        <v>126</v>
      </c>
      <c r="C272" s="365">
        <v>613</v>
      </c>
      <c r="D272" s="366">
        <f t="shared" si="6"/>
        <v>4.865</v>
      </c>
    </row>
    <row r="273" s="302" customFormat="1" ht="17.65" customHeight="1" spans="1:4">
      <c r="A273" s="200" t="s">
        <v>99</v>
      </c>
      <c r="B273" s="365">
        <v>63</v>
      </c>
      <c r="C273" s="371">
        <v>150</v>
      </c>
      <c r="D273" s="366">
        <f t="shared" si="6"/>
        <v>2.381</v>
      </c>
    </row>
    <row r="274" s="302" customFormat="1" ht="17.65" customHeight="1" spans="1:4">
      <c r="A274" s="200" t="s">
        <v>100</v>
      </c>
      <c r="B274" s="365">
        <v>23</v>
      </c>
      <c r="C274" s="371">
        <v>260</v>
      </c>
      <c r="D274" s="366">
        <f t="shared" si="6"/>
        <v>11.304</v>
      </c>
    </row>
    <row r="275" s="302" customFormat="1" ht="17.65" customHeight="1" spans="1:4">
      <c r="A275" s="200" t="s">
        <v>781</v>
      </c>
      <c r="B275" s="365">
        <v>35</v>
      </c>
      <c r="C275" s="371"/>
      <c r="D275" s="366" t="str">
        <f t="shared" si="6"/>
        <v/>
      </c>
    </row>
    <row r="276" s="302" customFormat="1" ht="17.65" customHeight="1" spans="1:4">
      <c r="A276" s="200" t="s">
        <v>808</v>
      </c>
      <c r="B276" s="365">
        <v>5</v>
      </c>
      <c r="C276" s="371">
        <v>61</v>
      </c>
      <c r="D276" s="366">
        <f t="shared" si="6"/>
        <v>12.2</v>
      </c>
    </row>
    <row r="277" s="302" customFormat="1" ht="17.65" customHeight="1" spans="1:4">
      <c r="A277" s="200" t="s">
        <v>809</v>
      </c>
      <c r="B277" s="365"/>
      <c r="C277" s="371">
        <v>143</v>
      </c>
      <c r="D277" s="366" t="str">
        <f t="shared" si="6"/>
        <v/>
      </c>
    </row>
    <row r="278" s="302" customFormat="1" ht="17.65" customHeight="1" spans="1:4">
      <c r="A278" s="204" t="s">
        <v>304</v>
      </c>
      <c r="B278" s="365">
        <f>B279</f>
        <v>3</v>
      </c>
      <c r="C278" s="365">
        <f>C279</f>
        <v>195</v>
      </c>
      <c r="D278" s="366">
        <f t="shared" si="6"/>
        <v>65</v>
      </c>
    </row>
    <row r="279" s="353" customFormat="1" ht="17.65" customHeight="1" spans="1:4">
      <c r="A279" s="200" t="s">
        <v>305</v>
      </c>
      <c r="B279" s="365">
        <v>3</v>
      </c>
      <c r="C279" s="371">
        <v>195</v>
      </c>
      <c r="D279" s="366">
        <f t="shared" si="6"/>
        <v>65</v>
      </c>
    </row>
    <row r="280" s="302" customFormat="1" ht="17.65" customHeight="1" spans="1:4">
      <c r="A280" s="204" t="s">
        <v>810</v>
      </c>
      <c r="B280" s="365">
        <f>SUM(B281+B285+B288+B291+B300+B304+B308+B310+B314+B316+B318)</f>
        <v>35065</v>
      </c>
      <c r="C280" s="365">
        <f>SUM(C281+C285+C288+C291+C298+C300+C304+C308+C310+C314+C316+C318)</f>
        <v>31912</v>
      </c>
      <c r="D280" s="366">
        <f t="shared" si="6"/>
        <v>0.91</v>
      </c>
    </row>
    <row r="281" s="302" customFormat="1" ht="17.65" customHeight="1" spans="1:4">
      <c r="A281" s="204" t="s">
        <v>811</v>
      </c>
      <c r="B281" s="365">
        <f>SUM(B282:B284)</f>
        <v>670</v>
      </c>
      <c r="C281" s="365">
        <f>SUM(C282:C284)</f>
        <v>445</v>
      </c>
      <c r="D281" s="366">
        <f t="shared" si="6"/>
        <v>0.664</v>
      </c>
    </row>
    <row r="282" s="302" customFormat="1" ht="17.65" customHeight="1" spans="1:4">
      <c r="A282" s="200" t="s">
        <v>99</v>
      </c>
      <c r="B282" s="365">
        <v>434</v>
      </c>
      <c r="C282" s="371">
        <v>375</v>
      </c>
      <c r="D282" s="366">
        <f t="shared" si="6"/>
        <v>0.864</v>
      </c>
    </row>
    <row r="283" s="302" customFormat="1" ht="17.65" customHeight="1" spans="1:4">
      <c r="A283" s="200" t="s">
        <v>100</v>
      </c>
      <c r="B283" s="365">
        <v>226</v>
      </c>
      <c r="C283" s="371">
        <v>70</v>
      </c>
      <c r="D283" s="366">
        <f t="shared" si="6"/>
        <v>0.31</v>
      </c>
    </row>
    <row r="284" s="302" customFormat="1" ht="17.65" customHeight="1" spans="1:4">
      <c r="A284" s="200" t="s">
        <v>812</v>
      </c>
      <c r="B284" s="365">
        <v>10</v>
      </c>
      <c r="C284" s="371"/>
      <c r="D284" s="366" t="str">
        <f t="shared" si="6"/>
        <v/>
      </c>
    </row>
    <row r="285" s="353" customFormat="1" ht="17.65" customHeight="1" spans="1:4">
      <c r="A285" s="204" t="s">
        <v>309</v>
      </c>
      <c r="B285" s="365">
        <f>SUM(B286:B287)</f>
        <v>2220</v>
      </c>
      <c r="C285" s="365">
        <f>SUM(C286:C287)</f>
        <v>2205</v>
      </c>
      <c r="D285" s="366">
        <f t="shared" si="6"/>
        <v>0.993</v>
      </c>
    </row>
    <row r="286" s="302" customFormat="1" ht="17.65" customHeight="1" spans="1:4">
      <c r="A286" s="200" t="s">
        <v>310</v>
      </c>
      <c r="B286" s="365">
        <v>1955</v>
      </c>
      <c r="C286" s="371">
        <v>1605</v>
      </c>
      <c r="D286" s="366">
        <f t="shared" si="6"/>
        <v>0.821</v>
      </c>
    </row>
    <row r="287" s="302" customFormat="1" ht="17.65" customHeight="1" spans="1:4">
      <c r="A287" s="200" t="s">
        <v>311</v>
      </c>
      <c r="B287" s="365">
        <v>265</v>
      </c>
      <c r="C287" s="371">
        <v>600</v>
      </c>
      <c r="D287" s="366">
        <f t="shared" si="6"/>
        <v>2.264</v>
      </c>
    </row>
    <row r="288" s="302" customFormat="1" ht="17.65" customHeight="1" spans="1:4">
      <c r="A288" s="204" t="s">
        <v>312</v>
      </c>
      <c r="B288" s="365">
        <f>SUM(B289:B290)</f>
        <v>3822</v>
      </c>
      <c r="C288" s="365">
        <f>SUM(C289:C290)</f>
        <v>3482</v>
      </c>
      <c r="D288" s="366">
        <f t="shared" si="6"/>
        <v>0.911</v>
      </c>
    </row>
    <row r="289" s="302" customFormat="1" ht="17.65" customHeight="1" spans="1:4">
      <c r="A289" s="200" t="s">
        <v>313</v>
      </c>
      <c r="B289" s="365">
        <v>3722</v>
      </c>
      <c r="C289" s="371">
        <v>3261</v>
      </c>
      <c r="D289" s="366">
        <f t="shared" si="6"/>
        <v>0.876</v>
      </c>
    </row>
    <row r="290" s="302" customFormat="1" ht="17.65" customHeight="1" spans="1:4">
      <c r="A290" s="200" t="s">
        <v>314</v>
      </c>
      <c r="B290" s="365">
        <v>100</v>
      </c>
      <c r="C290" s="371">
        <v>221</v>
      </c>
      <c r="D290" s="366">
        <f t="shared" si="6"/>
        <v>2.21</v>
      </c>
    </row>
    <row r="291" s="302" customFormat="1" ht="17.65" customHeight="1" spans="1:4">
      <c r="A291" s="204" t="s">
        <v>315</v>
      </c>
      <c r="B291" s="365">
        <f>SUM(B292:B297)</f>
        <v>3128</v>
      </c>
      <c r="C291" s="365">
        <f>SUM(C292:C297)</f>
        <v>3751</v>
      </c>
      <c r="D291" s="366">
        <f t="shared" si="6"/>
        <v>1.199</v>
      </c>
    </row>
    <row r="292" s="353" customFormat="1" ht="17.65" customHeight="1" spans="1:4">
      <c r="A292" s="200" t="s">
        <v>316</v>
      </c>
      <c r="B292" s="365">
        <v>420</v>
      </c>
      <c r="C292" s="371">
        <v>463</v>
      </c>
      <c r="D292" s="366">
        <f t="shared" si="6"/>
        <v>1.102</v>
      </c>
    </row>
    <row r="293" s="302" customFormat="1" ht="17.65" customHeight="1" spans="1:4">
      <c r="A293" s="200" t="s">
        <v>317</v>
      </c>
      <c r="B293" s="365">
        <v>100</v>
      </c>
      <c r="C293" s="371">
        <v>95</v>
      </c>
      <c r="D293" s="366">
        <f t="shared" si="6"/>
        <v>0.95</v>
      </c>
    </row>
    <row r="294" s="302" customFormat="1" ht="17.65" customHeight="1" spans="1:4">
      <c r="A294" s="200" t="s">
        <v>318</v>
      </c>
      <c r="B294" s="365">
        <v>505</v>
      </c>
      <c r="C294" s="371">
        <v>536</v>
      </c>
      <c r="D294" s="366">
        <f t="shared" si="6"/>
        <v>1.061</v>
      </c>
    </row>
    <row r="295" s="302" customFormat="1" ht="17.65" customHeight="1" spans="1:4">
      <c r="A295" s="200" t="s">
        <v>319</v>
      </c>
      <c r="B295" s="365">
        <v>1872</v>
      </c>
      <c r="C295" s="371">
        <v>2287</v>
      </c>
      <c r="D295" s="366">
        <f t="shared" si="6"/>
        <v>1.222</v>
      </c>
    </row>
    <row r="296" s="302" customFormat="1" ht="17.65" customHeight="1" spans="1:4">
      <c r="A296" s="200" t="s">
        <v>813</v>
      </c>
      <c r="B296" s="365">
        <v>179</v>
      </c>
      <c r="C296" s="371">
        <v>370</v>
      </c>
      <c r="D296" s="366">
        <f t="shared" si="6"/>
        <v>2.067</v>
      </c>
    </row>
    <row r="297" s="302" customFormat="1" ht="17.65" customHeight="1" spans="1:4">
      <c r="A297" s="200" t="s">
        <v>321</v>
      </c>
      <c r="B297" s="365">
        <v>52</v>
      </c>
      <c r="C297" s="371"/>
      <c r="D297" s="366" t="str">
        <f t="shared" si="6"/>
        <v/>
      </c>
    </row>
    <row r="298" s="302" customFormat="1" ht="17.65" customHeight="1" spans="1:4">
      <c r="A298" s="204" t="s">
        <v>814</v>
      </c>
      <c r="B298" s="365"/>
      <c r="C298" s="371">
        <f>SUM(C299)</f>
        <v>10</v>
      </c>
      <c r="D298" s="366" t="str">
        <f t="shared" si="6"/>
        <v/>
      </c>
    </row>
    <row r="299" s="302" customFormat="1" ht="17.65" customHeight="1" spans="1:4">
      <c r="A299" s="200" t="s">
        <v>815</v>
      </c>
      <c r="B299" s="365"/>
      <c r="C299" s="371">
        <v>10</v>
      </c>
      <c r="D299" s="366" t="str">
        <f t="shared" si="6"/>
        <v/>
      </c>
    </row>
    <row r="300" s="353" customFormat="1" ht="17.65" customHeight="1" spans="1:4">
      <c r="A300" s="204" t="s">
        <v>322</v>
      </c>
      <c r="B300" s="365">
        <f>SUM(B301:B303)</f>
        <v>968</v>
      </c>
      <c r="C300" s="365">
        <f>SUM(C301:C303)</f>
        <v>487</v>
      </c>
      <c r="D300" s="366">
        <f t="shared" si="6"/>
        <v>0.503</v>
      </c>
    </row>
    <row r="301" s="302" customFormat="1" ht="17.65" customHeight="1" spans="1:4">
      <c r="A301" s="200" t="s">
        <v>323</v>
      </c>
      <c r="B301" s="365">
        <v>40</v>
      </c>
      <c r="C301" s="371">
        <v>162</v>
      </c>
      <c r="D301" s="366">
        <f t="shared" si="6"/>
        <v>4.05</v>
      </c>
    </row>
    <row r="302" s="302" customFormat="1" ht="17.65" customHeight="1" spans="1:4">
      <c r="A302" s="200" t="s">
        <v>324</v>
      </c>
      <c r="B302" s="365">
        <v>416</v>
      </c>
      <c r="C302" s="371">
        <v>325</v>
      </c>
      <c r="D302" s="366">
        <f t="shared" si="6"/>
        <v>0.781</v>
      </c>
    </row>
    <row r="303" s="302" customFormat="1" ht="17.65" customHeight="1" spans="1:4">
      <c r="A303" s="200" t="s">
        <v>325</v>
      </c>
      <c r="B303" s="365">
        <v>512</v>
      </c>
      <c r="C303" s="371"/>
      <c r="D303" s="366" t="str">
        <f t="shared" si="6"/>
        <v/>
      </c>
    </row>
    <row r="304" s="302" customFormat="1" ht="17.65" customHeight="1" spans="1:4">
      <c r="A304" s="204" t="s">
        <v>816</v>
      </c>
      <c r="B304" s="365">
        <f>SUM(B305:B307)</f>
        <v>6880</v>
      </c>
      <c r="C304" s="365">
        <f>SUM(C305:C307)</f>
        <v>7229</v>
      </c>
      <c r="D304" s="366">
        <f t="shared" si="6"/>
        <v>1.051</v>
      </c>
    </row>
    <row r="305" s="353" customFormat="1" ht="17.65" customHeight="1" spans="1:4">
      <c r="A305" s="200" t="s">
        <v>327</v>
      </c>
      <c r="B305" s="365">
        <v>1643</v>
      </c>
      <c r="C305" s="371">
        <v>1677</v>
      </c>
      <c r="D305" s="366">
        <f t="shared" si="6"/>
        <v>1.021</v>
      </c>
    </row>
    <row r="306" s="302" customFormat="1" ht="17.65" customHeight="1" spans="1:4">
      <c r="A306" s="200" t="s">
        <v>328</v>
      </c>
      <c r="B306" s="365">
        <v>2900</v>
      </c>
      <c r="C306" s="371">
        <v>3075</v>
      </c>
      <c r="D306" s="366">
        <f t="shared" si="6"/>
        <v>1.06</v>
      </c>
    </row>
    <row r="307" s="302" customFormat="1" ht="17.65" customHeight="1" spans="1:4">
      <c r="A307" s="200" t="s">
        <v>329</v>
      </c>
      <c r="B307" s="365">
        <v>2337</v>
      </c>
      <c r="C307" s="371">
        <v>2477</v>
      </c>
      <c r="D307" s="366">
        <f t="shared" si="6"/>
        <v>1.06</v>
      </c>
    </row>
    <row r="308" s="302" customFormat="1" ht="17.65" customHeight="1" spans="1:4">
      <c r="A308" s="204" t="s">
        <v>817</v>
      </c>
      <c r="B308" s="365">
        <f>SUM(B309:B309)</f>
        <v>13791</v>
      </c>
      <c r="C308" s="365">
        <f>SUM(C309:C309)</f>
        <v>13195</v>
      </c>
      <c r="D308" s="366">
        <f t="shared" si="6"/>
        <v>0.957</v>
      </c>
    </row>
    <row r="309" s="302" customFormat="1" ht="17.65" customHeight="1" spans="1:4">
      <c r="A309" s="200" t="s">
        <v>331</v>
      </c>
      <c r="B309" s="365">
        <v>13791</v>
      </c>
      <c r="C309" s="371">
        <v>13195</v>
      </c>
      <c r="D309" s="366">
        <f t="shared" si="6"/>
        <v>0.957</v>
      </c>
    </row>
    <row r="310" s="302" customFormat="1" ht="17.65" customHeight="1" spans="1:4">
      <c r="A310" s="204" t="s">
        <v>818</v>
      </c>
      <c r="B310" s="365">
        <f>SUM(B311:B313)</f>
        <v>3480</v>
      </c>
      <c r="C310" s="365">
        <f>SUM(C311:C313)</f>
        <v>1026</v>
      </c>
      <c r="D310" s="366">
        <f t="shared" si="6"/>
        <v>0.295</v>
      </c>
    </row>
    <row r="311" s="302" customFormat="1" ht="17.65" customHeight="1" spans="1:4">
      <c r="A311" s="200" t="s">
        <v>334</v>
      </c>
      <c r="B311" s="365">
        <v>2896</v>
      </c>
      <c r="C311" s="371"/>
      <c r="D311" s="366" t="str">
        <f t="shared" si="6"/>
        <v/>
      </c>
    </row>
    <row r="312" s="302" customFormat="1" ht="17.65" customHeight="1" spans="1:4">
      <c r="A312" s="200" t="s">
        <v>335</v>
      </c>
      <c r="B312" s="365">
        <v>10</v>
      </c>
      <c r="C312" s="371"/>
      <c r="D312" s="366" t="str">
        <f t="shared" si="6"/>
        <v/>
      </c>
    </row>
    <row r="313" s="353" customFormat="1" ht="17.65" customHeight="1" spans="1:4">
      <c r="A313" s="200" t="s">
        <v>819</v>
      </c>
      <c r="B313" s="365">
        <v>574</v>
      </c>
      <c r="C313" s="371">
        <v>1026</v>
      </c>
      <c r="D313" s="366">
        <f t="shared" si="6"/>
        <v>1.787</v>
      </c>
    </row>
    <row r="314" s="302" customFormat="1" ht="17.65" customHeight="1" spans="1:4">
      <c r="A314" s="204" t="s">
        <v>820</v>
      </c>
      <c r="B314" s="365">
        <f>SUM(B315:B315)</f>
        <v>69</v>
      </c>
      <c r="C314" s="365">
        <f>SUM(C315:C315)</f>
        <v>64</v>
      </c>
      <c r="D314" s="366">
        <f t="shared" si="6"/>
        <v>0.928</v>
      </c>
    </row>
    <row r="315" s="302" customFormat="1" ht="17.65" customHeight="1" spans="1:4">
      <c r="A315" s="200" t="s">
        <v>821</v>
      </c>
      <c r="B315" s="365">
        <v>69</v>
      </c>
      <c r="C315" s="371">
        <v>64</v>
      </c>
      <c r="D315" s="366">
        <f t="shared" si="6"/>
        <v>0.928</v>
      </c>
    </row>
    <row r="316" s="302" customFormat="1" ht="17.65" customHeight="1" spans="1:4">
      <c r="A316" s="204" t="s">
        <v>822</v>
      </c>
      <c r="B316" s="365">
        <f>B317</f>
        <v>37</v>
      </c>
      <c r="C316" s="365">
        <f>C317</f>
        <v>18</v>
      </c>
      <c r="D316" s="366">
        <f t="shared" si="6"/>
        <v>0.486</v>
      </c>
    </row>
    <row r="317" s="353" customFormat="1" ht="17.65" customHeight="1" spans="1:4">
      <c r="A317" s="200" t="s">
        <v>823</v>
      </c>
      <c r="B317" s="365">
        <v>37</v>
      </c>
      <c r="C317" s="371">
        <v>18</v>
      </c>
      <c r="D317" s="366">
        <f t="shared" si="6"/>
        <v>0.486</v>
      </c>
    </row>
    <row r="318" s="302" customFormat="1" ht="17.65" customHeight="1" spans="1:4">
      <c r="A318" s="204" t="s">
        <v>824</v>
      </c>
      <c r="B318" s="365">
        <f>B319</f>
        <v>0</v>
      </c>
      <c r="C318" s="365">
        <f>C319</f>
        <v>0</v>
      </c>
      <c r="D318" s="366" t="str">
        <f t="shared" ref="D318:D376" si="7">IF(AND(B318&lt;&gt;0,C318&lt;&gt;0),C318/B318,"")</f>
        <v/>
      </c>
    </row>
    <row r="319" s="353" customFormat="1" ht="17.65" customHeight="1" spans="1:4">
      <c r="A319" s="200" t="s">
        <v>825</v>
      </c>
      <c r="B319" s="365"/>
      <c r="C319" s="371"/>
      <c r="D319" s="366" t="str">
        <f t="shared" si="7"/>
        <v/>
      </c>
    </row>
    <row r="320" s="302" customFormat="1" ht="17.65" customHeight="1" spans="1:4">
      <c r="A320" s="204" t="s">
        <v>826</v>
      </c>
      <c r="B320" s="365">
        <f>SUM(B321+B329+B332+B335+B341+B339+B327+B325)</f>
        <v>4957</v>
      </c>
      <c r="C320" s="365">
        <f>SUM(C321+C329+C332+C335+C341)</f>
        <v>4608</v>
      </c>
      <c r="D320" s="366">
        <f t="shared" si="7"/>
        <v>0.93</v>
      </c>
    </row>
    <row r="321" s="302" customFormat="1" ht="17.65" customHeight="1" spans="1:4">
      <c r="A321" s="204" t="s">
        <v>342</v>
      </c>
      <c r="B321" s="365">
        <f>SUM(B322:B324)</f>
        <v>401</v>
      </c>
      <c r="C321" s="365">
        <f>SUM(C322:C323)</f>
        <v>334</v>
      </c>
      <c r="D321" s="366">
        <f t="shared" si="7"/>
        <v>0.833</v>
      </c>
    </row>
    <row r="322" s="353" customFormat="1" ht="17.65" customHeight="1" spans="1:4">
      <c r="A322" s="200" t="s">
        <v>99</v>
      </c>
      <c r="B322" s="365">
        <v>333</v>
      </c>
      <c r="C322" s="371">
        <v>304</v>
      </c>
      <c r="D322" s="366">
        <f t="shared" si="7"/>
        <v>0.913</v>
      </c>
    </row>
    <row r="323" s="302" customFormat="1" ht="17.65" customHeight="1" spans="1:4">
      <c r="A323" s="200" t="s">
        <v>100</v>
      </c>
      <c r="B323" s="365">
        <v>61</v>
      </c>
      <c r="C323" s="371">
        <v>30</v>
      </c>
      <c r="D323" s="366">
        <f t="shared" si="7"/>
        <v>0.492</v>
      </c>
    </row>
    <row r="324" s="302" customFormat="1" ht="17.65" customHeight="1" spans="1:4">
      <c r="A324" s="200" t="s">
        <v>343</v>
      </c>
      <c r="B324" s="365">
        <v>7</v>
      </c>
      <c r="C324" s="371"/>
      <c r="D324" s="366" t="str">
        <f t="shared" si="7"/>
        <v/>
      </c>
    </row>
    <row r="325" s="302" customFormat="1" ht="17.65" customHeight="1" spans="1:4">
      <c r="A325" s="373" t="s">
        <v>344</v>
      </c>
      <c r="B325" s="365">
        <f>SUM(B326)</f>
        <v>30</v>
      </c>
      <c r="C325" s="371"/>
      <c r="D325" s="366" t="str">
        <f t="shared" si="7"/>
        <v/>
      </c>
    </row>
    <row r="326" s="302" customFormat="1" ht="17.65" customHeight="1" spans="1:4">
      <c r="A326" s="374" t="s">
        <v>345</v>
      </c>
      <c r="B326" s="365">
        <v>30</v>
      </c>
      <c r="C326" s="371"/>
      <c r="D326" s="366" t="str">
        <f t="shared" si="7"/>
        <v/>
      </c>
    </row>
    <row r="327" s="302" customFormat="1" ht="17.65" customHeight="1" spans="1:4">
      <c r="A327" s="373" t="s">
        <v>346</v>
      </c>
      <c r="B327" s="365">
        <f>SUM(B328)</f>
        <v>189</v>
      </c>
      <c r="C327" s="371"/>
      <c r="D327" s="366" t="str">
        <f t="shared" si="7"/>
        <v/>
      </c>
    </row>
    <row r="328" s="302" customFormat="1" ht="17.65" customHeight="1" spans="1:4">
      <c r="A328" s="374" t="s">
        <v>347</v>
      </c>
      <c r="B328" s="365">
        <v>189</v>
      </c>
      <c r="C328" s="371"/>
      <c r="D328" s="366" t="str">
        <f t="shared" si="7"/>
        <v/>
      </c>
    </row>
    <row r="329" s="302" customFormat="1" ht="17.65" customHeight="1" spans="1:4">
      <c r="A329" s="204" t="s">
        <v>348</v>
      </c>
      <c r="B329" s="365">
        <f>SUM(B330:B331)</f>
        <v>1757</v>
      </c>
      <c r="C329" s="365">
        <f>SUM(C330:C331)</f>
        <v>2250</v>
      </c>
      <c r="D329" s="366">
        <f t="shared" si="7"/>
        <v>1.281</v>
      </c>
    </row>
    <row r="330" s="353" customFormat="1" ht="17.65" customHeight="1" spans="1:4">
      <c r="A330" s="200" t="s">
        <v>349</v>
      </c>
      <c r="B330" s="365">
        <v>1730</v>
      </c>
      <c r="C330" s="371">
        <v>2250</v>
      </c>
      <c r="D330" s="366">
        <f t="shared" si="7"/>
        <v>1.301</v>
      </c>
    </row>
    <row r="331" s="302" customFormat="1" ht="17.65" customHeight="1" spans="1:4">
      <c r="A331" s="200" t="s">
        <v>351</v>
      </c>
      <c r="B331" s="365">
        <v>27</v>
      </c>
      <c r="C331" s="371"/>
      <c r="D331" s="366" t="str">
        <f t="shared" si="7"/>
        <v/>
      </c>
    </row>
    <row r="332" s="302" customFormat="1" ht="17.65" customHeight="1" spans="1:4">
      <c r="A332" s="204" t="s">
        <v>352</v>
      </c>
      <c r="B332" s="365">
        <f>SUM(B333:B334)</f>
        <v>337</v>
      </c>
      <c r="C332" s="365">
        <f>SUM(C333:C334)</f>
        <v>383</v>
      </c>
      <c r="D332" s="366">
        <f t="shared" si="7"/>
        <v>1.136</v>
      </c>
    </row>
    <row r="333" s="353" customFormat="1" ht="17.65" customHeight="1" spans="1:4">
      <c r="A333" s="200" t="s">
        <v>353</v>
      </c>
      <c r="B333" s="365">
        <v>337</v>
      </c>
      <c r="C333" s="371">
        <v>343</v>
      </c>
      <c r="D333" s="366">
        <f t="shared" si="7"/>
        <v>1.018</v>
      </c>
    </row>
    <row r="334" s="353" customFormat="1" ht="17.65" customHeight="1" spans="1:4">
      <c r="A334" s="200" t="s">
        <v>354</v>
      </c>
      <c r="B334" s="365"/>
      <c r="C334" s="371">
        <v>40</v>
      </c>
      <c r="D334" s="366" t="str">
        <f t="shared" si="7"/>
        <v/>
      </c>
    </row>
    <row r="335" s="302" customFormat="1" ht="17.65" customHeight="1" spans="1:4">
      <c r="A335" s="204" t="s">
        <v>827</v>
      </c>
      <c r="B335" s="365">
        <f>SUM(B336:B338)</f>
        <v>2239</v>
      </c>
      <c r="C335" s="365">
        <f>SUM(C336:C338)</f>
        <v>1641</v>
      </c>
      <c r="D335" s="366">
        <f t="shared" si="7"/>
        <v>0.733</v>
      </c>
    </row>
    <row r="336" s="353" customFormat="1" ht="17.65" customHeight="1" spans="1:4">
      <c r="A336" s="200" t="s">
        <v>356</v>
      </c>
      <c r="B336" s="365">
        <v>1967</v>
      </c>
      <c r="C336" s="371">
        <v>1281</v>
      </c>
      <c r="D336" s="366">
        <f t="shared" si="7"/>
        <v>0.651</v>
      </c>
    </row>
    <row r="337" s="353" customFormat="1" ht="17.65" customHeight="1" spans="1:4">
      <c r="A337" s="200" t="s">
        <v>357</v>
      </c>
      <c r="B337" s="365">
        <v>180</v>
      </c>
      <c r="C337" s="371"/>
      <c r="D337" s="366" t="str">
        <f t="shared" si="7"/>
        <v/>
      </c>
    </row>
    <row r="338" s="302" customFormat="1" ht="17.65" customHeight="1" spans="1:4">
      <c r="A338" s="200" t="s">
        <v>828</v>
      </c>
      <c r="B338" s="365">
        <v>92</v>
      </c>
      <c r="C338" s="371">
        <v>360</v>
      </c>
      <c r="D338" s="366">
        <f t="shared" si="7"/>
        <v>3.913</v>
      </c>
    </row>
    <row r="339" s="302" customFormat="1" ht="17.65" customHeight="1" spans="1:4">
      <c r="A339" s="204" t="s">
        <v>829</v>
      </c>
      <c r="B339" s="365">
        <f>SUM(B340)</f>
        <v>4</v>
      </c>
      <c r="C339" s="371"/>
      <c r="D339" s="366" t="str">
        <f t="shared" si="7"/>
        <v/>
      </c>
    </row>
    <row r="340" s="302" customFormat="1" ht="17.65" customHeight="1" spans="1:4">
      <c r="A340" s="200" t="s">
        <v>360</v>
      </c>
      <c r="B340" s="365">
        <v>4</v>
      </c>
      <c r="C340" s="371"/>
      <c r="D340" s="366" t="str">
        <f t="shared" si="7"/>
        <v/>
      </c>
    </row>
    <row r="341" s="302" customFormat="1" ht="17.65" customHeight="1" spans="1:4">
      <c r="A341" s="204" t="s">
        <v>830</v>
      </c>
      <c r="B341" s="365">
        <f>B342</f>
        <v>0</v>
      </c>
      <c r="C341" s="365">
        <f>C342</f>
        <v>0</v>
      </c>
      <c r="D341" s="366" t="str">
        <f t="shared" si="7"/>
        <v/>
      </c>
    </row>
    <row r="342" s="353" customFormat="1" ht="17.65" customHeight="1" spans="1:4">
      <c r="A342" s="200" t="s">
        <v>831</v>
      </c>
      <c r="B342" s="365"/>
      <c r="C342" s="371"/>
      <c r="D342" s="366" t="str">
        <f t="shared" si="7"/>
        <v/>
      </c>
    </row>
    <row r="343" s="302" customFormat="1" ht="17.65" customHeight="1" spans="1:4">
      <c r="A343" s="204" t="s">
        <v>832</v>
      </c>
      <c r="B343" s="365">
        <f>SUM(B344+B348+B350+B353+B355)</f>
        <v>5043</v>
      </c>
      <c r="C343" s="365">
        <f>SUM(C344+C348+C350+C353+C355)</f>
        <v>1517</v>
      </c>
      <c r="D343" s="366">
        <f t="shared" si="7"/>
        <v>0.301</v>
      </c>
    </row>
    <row r="344" s="302" customFormat="1" ht="17.65" customHeight="1" spans="1:4">
      <c r="A344" s="204" t="s">
        <v>833</v>
      </c>
      <c r="B344" s="365">
        <f>SUM(B345:B347)</f>
        <v>1249</v>
      </c>
      <c r="C344" s="365">
        <f>SUM(C345:C347)</f>
        <v>844</v>
      </c>
      <c r="D344" s="366">
        <f t="shared" si="7"/>
        <v>0.676</v>
      </c>
    </row>
    <row r="345" s="302" customFormat="1" ht="17.65" customHeight="1" spans="1:4">
      <c r="A345" s="200" t="s">
        <v>99</v>
      </c>
      <c r="B345" s="365">
        <v>490</v>
      </c>
      <c r="C345" s="371">
        <v>432</v>
      </c>
      <c r="D345" s="366">
        <f t="shared" si="7"/>
        <v>0.882</v>
      </c>
    </row>
    <row r="346" s="302" customFormat="1" ht="17.65" customHeight="1" spans="1:4">
      <c r="A346" s="200" t="s">
        <v>100</v>
      </c>
      <c r="B346" s="365">
        <v>377</v>
      </c>
      <c r="C346" s="371">
        <v>21</v>
      </c>
      <c r="D346" s="366">
        <f t="shared" si="7"/>
        <v>0.056</v>
      </c>
    </row>
    <row r="347" s="302" customFormat="1" ht="17.65" customHeight="1" spans="1:4">
      <c r="A347" s="200" t="s">
        <v>834</v>
      </c>
      <c r="B347" s="365">
        <v>382</v>
      </c>
      <c r="C347" s="371">
        <v>391</v>
      </c>
      <c r="D347" s="366">
        <f t="shared" si="7"/>
        <v>1.024</v>
      </c>
    </row>
    <row r="348" s="353" customFormat="1" ht="17.65" customHeight="1" spans="1:4">
      <c r="A348" s="204" t="s">
        <v>835</v>
      </c>
      <c r="B348" s="365">
        <f>B349</f>
        <v>262</v>
      </c>
      <c r="C348" s="365">
        <f>C349</f>
        <v>375</v>
      </c>
      <c r="D348" s="366">
        <f t="shared" si="7"/>
        <v>1.431</v>
      </c>
    </row>
    <row r="349" s="353" customFormat="1" ht="17.65" customHeight="1" spans="1:4">
      <c r="A349" s="200" t="s">
        <v>366</v>
      </c>
      <c r="B349" s="365">
        <v>262</v>
      </c>
      <c r="C349" s="371">
        <v>375</v>
      </c>
      <c r="D349" s="366">
        <f t="shared" si="7"/>
        <v>1.431</v>
      </c>
    </row>
    <row r="350" s="302" customFormat="1" ht="17.65" customHeight="1" spans="1:4">
      <c r="A350" s="204" t="s">
        <v>836</v>
      </c>
      <c r="B350" s="365">
        <f>SUM(B351:B352)</f>
        <v>2665</v>
      </c>
      <c r="C350" s="365">
        <f>SUM(C351:C352)</f>
        <v>78</v>
      </c>
      <c r="D350" s="366">
        <f t="shared" si="7"/>
        <v>0.029</v>
      </c>
    </row>
    <row r="351" s="302" customFormat="1" ht="17.65" customHeight="1" spans="1:4">
      <c r="A351" s="200" t="s">
        <v>837</v>
      </c>
      <c r="B351" s="365">
        <v>2601</v>
      </c>
      <c r="C351" s="371">
        <v>78</v>
      </c>
      <c r="D351" s="366">
        <f t="shared" si="7"/>
        <v>0.03</v>
      </c>
    </row>
    <row r="352" s="353" customFormat="1" ht="17.65" customHeight="1" spans="1:4">
      <c r="A352" s="200" t="s">
        <v>838</v>
      </c>
      <c r="B352" s="365">
        <v>64</v>
      </c>
      <c r="C352" s="371"/>
      <c r="D352" s="366" t="str">
        <f t="shared" si="7"/>
        <v/>
      </c>
    </row>
    <row r="353" s="302" customFormat="1" ht="17.65" customHeight="1" spans="1:4">
      <c r="A353" s="204" t="s">
        <v>839</v>
      </c>
      <c r="B353" s="365">
        <f>B354</f>
        <v>838</v>
      </c>
      <c r="C353" s="365">
        <f>C354</f>
        <v>220</v>
      </c>
      <c r="D353" s="366">
        <f t="shared" si="7"/>
        <v>0.263</v>
      </c>
    </row>
    <row r="354" s="302" customFormat="1" ht="17.65" customHeight="1" spans="1:4">
      <c r="A354" s="200" t="s">
        <v>371</v>
      </c>
      <c r="B354" s="365">
        <v>838</v>
      </c>
      <c r="C354" s="371">
        <v>220</v>
      </c>
      <c r="D354" s="366">
        <f t="shared" si="7"/>
        <v>0.263</v>
      </c>
    </row>
    <row r="355" s="353" customFormat="1" ht="17.65" customHeight="1" spans="1:4">
      <c r="A355" s="204" t="s">
        <v>840</v>
      </c>
      <c r="B355" s="365">
        <f>B356</f>
        <v>29</v>
      </c>
      <c r="C355" s="365">
        <f>C356</f>
        <v>0</v>
      </c>
      <c r="D355" s="366" t="str">
        <f t="shared" si="7"/>
        <v/>
      </c>
    </row>
    <row r="356" s="302" customFormat="1" ht="17.65" customHeight="1" spans="1:4">
      <c r="A356" s="200" t="s">
        <v>373</v>
      </c>
      <c r="B356" s="365">
        <v>29</v>
      </c>
      <c r="C356" s="371"/>
      <c r="D356" s="366" t="str">
        <f t="shared" si="7"/>
        <v/>
      </c>
    </row>
    <row r="357" s="302" customFormat="1" ht="17.65" customHeight="1" spans="1:4">
      <c r="A357" s="204" t="s">
        <v>841</v>
      </c>
      <c r="B357" s="365">
        <f>SUM(B358+B379+B394+B403+B413+B417+B421+B410)</f>
        <v>93692</v>
      </c>
      <c r="C357" s="365">
        <f>SUM(C358+C379+C394+C403+C413+C417+C421)</f>
        <v>74288</v>
      </c>
      <c r="D357" s="366">
        <f t="shared" si="7"/>
        <v>0.793</v>
      </c>
    </row>
    <row r="358" s="353" customFormat="1" ht="17.65" customHeight="1" spans="1:4">
      <c r="A358" s="204" t="s">
        <v>842</v>
      </c>
      <c r="B358" s="365">
        <f>SUM(B359:B378)</f>
        <v>11670</v>
      </c>
      <c r="C358" s="365">
        <f>SUM(C359:C378)</f>
        <v>15925</v>
      </c>
      <c r="D358" s="366">
        <f t="shared" si="7"/>
        <v>1.365</v>
      </c>
    </row>
    <row r="359" s="302" customFormat="1" ht="17.65" customHeight="1" spans="1:4">
      <c r="A359" s="200" t="s">
        <v>99</v>
      </c>
      <c r="B359" s="365">
        <v>1772</v>
      </c>
      <c r="C359" s="371">
        <v>1642</v>
      </c>
      <c r="D359" s="366">
        <f t="shared" si="7"/>
        <v>0.927</v>
      </c>
    </row>
    <row r="360" s="302" customFormat="1" ht="17.65" customHeight="1" spans="1:4">
      <c r="A360" s="200" t="s">
        <v>100</v>
      </c>
      <c r="B360" s="365">
        <v>180</v>
      </c>
      <c r="C360" s="371">
        <v>22</v>
      </c>
      <c r="D360" s="366">
        <f t="shared" si="7"/>
        <v>0.122</v>
      </c>
    </row>
    <row r="361" s="302" customFormat="1" ht="17.65" customHeight="1" spans="1:4">
      <c r="A361" s="200" t="s">
        <v>109</v>
      </c>
      <c r="B361" s="365">
        <v>2162</v>
      </c>
      <c r="C361" s="371">
        <v>2198</v>
      </c>
      <c r="D361" s="366">
        <f t="shared" si="7"/>
        <v>1.017</v>
      </c>
    </row>
    <row r="362" s="302" customFormat="1" ht="17.65" customHeight="1" spans="1:4">
      <c r="A362" s="200" t="s">
        <v>843</v>
      </c>
      <c r="B362" s="365">
        <v>395</v>
      </c>
      <c r="C362" s="371"/>
      <c r="D362" s="366" t="str">
        <f t="shared" si="7"/>
        <v/>
      </c>
    </row>
    <row r="363" s="302" customFormat="1" ht="17.65" customHeight="1" spans="1:4">
      <c r="A363" s="200" t="s">
        <v>844</v>
      </c>
      <c r="B363" s="365">
        <v>5</v>
      </c>
      <c r="C363" s="371"/>
      <c r="D363" s="366" t="str">
        <f t="shared" si="7"/>
        <v/>
      </c>
    </row>
    <row r="364" s="302" customFormat="1" ht="17.65" customHeight="1" spans="1:4">
      <c r="A364" s="200" t="s">
        <v>845</v>
      </c>
      <c r="B364" s="365">
        <v>336</v>
      </c>
      <c r="C364" s="371">
        <v>241</v>
      </c>
      <c r="D364" s="366">
        <f t="shared" si="7"/>
        <v>0.717</v>
      </c>
    </row>
    <row r="365" s="302" customFormat="1" ht="17.65" customHeight="1" spans="1:4">
      <c r="A365" s="200" t="s">
        <v>846</v>
      </c>
      <c r="B365" s="365"/>
      <c r="C365" s="371">
        <v>3288</v>
      </c>
      <c r="D365" s="366" t="str">
        <f t="shared" si="7"/>
        <v/>
      </c>
    </row>
    <row r="366" s="353" customFormat="1" ht="17.65" customHeight="1" spans="1:4">
      <c r="A366" s="200" t="s">
        <v>847</v>
      </c>
      <c r="B366" s="365">
        <v>20</v>
      </c>
      <c r="C366" s="371"/>
      <c r="D366" s="366" t="str">
        <f t="shared" si="7"/>
        <v/>
      </c>
    </row>
    <row r="367" s="302" customFormat="1" ht="17.65" customHeight="1" spans="1:4">
      <c r="A367" s="200" t="s">
        <v>848</v>
      </c>
      <c r="B367" s="365">
        <v>110</v>
      </c>
      <c r="C367" s="371">
        <v>45</v>
      </c>
      <c r="D367" s="366">
        <f t="shared" si="7"/>
        <v>0.409</v>
      </c>
    </row>
    <row r="368" s="353" customFormat="1" ht="17.65" customHeight="1" spans="1:4">
      <c r="A368" s="200" t="s">
        <v>849</v>
      </c>
      <c r="B368" s="365">
        <v>155</v>
      </c>
      <c r="C368" s="371"/>
      <c r="D368" s="366" t="str">
        <f t="shared" si="7"/>
        <v/>
      </c>
    </row>
    <row r="369" s="302" customFormat="1" ht="17.65" customHeight="1" spans="1:4">
      <c r="A369" s="200" t="s">
        <v>850</v>
      </c>
      <c r="B369" s="365">
        <v>309</v>
      </c>
      <c r="C369" s="371"/>
      <c r="D369" s="366" t="str">
        <f t="shared" si="7"/>
        <v/>
      </c>
    </row>
    <row r="370" s="302" customFormat="1" ht="17.65" customHeight="1" spans="1:4">
      <c r="A370" s="200" t="s">
        <v>851</v>
      </c>
      <c r="B370" s="365">
        <v>164</v>
      </c>
      <c r="C370" s="371"/>
      <c r="D370" s="366" t="str">
        <f t="shared" si="7"/>
        <v/>
      </c>
    </row>
    <row r="371" s="302" customFormat="1" ht="17.65" customHeight="1" spans="1:4">
      <c r="A371" s="200" t="s">
        <v>852</v>
      </c>
      <c r="B371" s="365">
        <v>30</v>
      </c>
      <c r="C371" s="371"/>
      <c r="D371" s="366" t="str">
        <f t="shared" si="7"/>
        <v/>
      </c>
    </row>
    <row r="372" s="302" customFormat="1" ht="17.65" customHeight="1" spans="1:4">
      <c r="A372" s="370" t="s">
        <v>853</v>
      </c>
      <c r="B372" s="365"/>
      <c r="C372" s="371">
        <v>347</v>
      </c>
      <c r="D372" s="366" t="str">
        <f t="shared" si="7"/>
        <v/>
      </c>
    </row>
    <row r="373" s="302" customFormat="1" ht="17.65" customHeight="1" spans="1:4">
      <c r="A373" s="200" t="s">
        <v>854</v>
      </c>
      <c r="B373" s="365">
        <v>689</v>
      </c>
      <c r="C373" s="371"/>
      <c r="D373" s="366" t="str">
        <f t="shared" si="7"/>
        <v/>
      </c>
    </row>
    <row r="374" s="302" customFormat="1" ht="17.65" customHeight="1" spans="1:4">
      <c r="A374" s="200" t="s">
        <v>855</v>
      </c>
      <c r="B374" s="365">
        <v>632</v>
      </c>
      <c r="C374" s="371"/>
      <c r="D374" s="366" t="str">
        <f t="shared" si="7"/>
        <v/>
      </c>
    </row>
    <row r="375" s="302" customFormat="1" ht="17.65" customHeight="1" spans="1:4">
      <c r="A375" s="200" t="s">
        <v>856</v>
      </c>
      <c r="B375" s="365">
        <v>1794</v>
      </c>
      <c r="C375" s="371"/>
      <c r="D375" s="366" t="str">
        <f t="shared" si="7"/>
        <v/>
      </c>
    </row>
    <row r="376" s="302" customFormat="1" ht="17.65" customHeight="1" spans="1:4">
      <c r="A376" s="200" t="s">
        <v>857</v>
      </c>
      <c r="B376" s="365">
        <v>262</v>
      </c>
      <c r="C376" s="371">
        <v>52</v>
      </c>
      <c r="D376" s="366">
        <f t="shared" si="7"/>
        <v>0.198</v>
      </c>
    </row>
    <row r="377" s="302" customFormat="1" ht="17.65" customHeight="1" spans="1:4">
      <c r="A377" s="200" t="s">
        <v>858</v>
      </c>
      <c r="B377" s="365"/>
      <c r="C377" s="371">
        <v>8090</v>
      </c>
      <c r="D377" s="366"/>
    </row>
    <row r="378" s="353" customFormat="1" ht="17.65" customHeight="1" spans="1:4">
      <c r="A378" s="200" t="s">
        <v>859</v>
      </c>
      <c r="B378" s="365">
        <v>2655</v>
      </c>
      <c r="C378" s="371"/>
      <c r="D378" s="366" t="str">
        <f t="shared" ref="D378:D410" si="8">IF(AND(B378&lt;&gt;0,C378&lt;&gt;0),C378/B378,"")</f>
        <v/>
      </c>
    </row>
    <row r="379" s="302" customFormat="1" ht="17.65" customHeight="1" spans="1:4">
      <c r="A379" s="204" t="s">
        <v>860</v>
      </c>
      <c r="B379" s="365">
        <f>SUM(B380:B393)</f>
        <v>5819</v>
      </c>
      <c r="C379" s="365">
        <f>SUM(C380:C393)</f>
        <v>4713</v>
      </c>
      <c r="D379" s="366">
        <f t="shared" si="8"/>
        <v>0.81</v>
      </c>
    </row>
    <row r="380" s="302" customFormat="1" ht="17.65" customHeight="1" spans="1:4">
      <c r="A380" s="200" t="s">
        <v>99</v>
      </c>
      <c r="B380" s="365">
        <v>904</v>
      </c>
      <c r="C380" s="371">
        <v>846</v>
      </c>
      <c r="D380" s="366">
        <f t="shared" si="8"/>
        <v>0.936</v>
      </c>
    </row>
    <row r="381" s="302" customFormat="1" ht="17.65" customHeight="1" spans="1:4">
      <c r="A381" s="200" t="s">
        <v>100</v>
      </c>
      <c r="B381" s="365">
        <v>24</v>
      </c>
      <c r="C381" s="371">
        <v>15</v>
      </c>
      <c r="D381" s="366">
        <f t="shared" si="8"/>
        <v>0.625</v>
      </c>
    </row>
    <row r="382" s="302" customFormat="1" ht="17.65" customHeight="1" spans="1:4">
      <c r="A382" s="200" t="s">
        <v>861</v>
      </c>
      <c r="B382" s="365">
        <v>840</v>
      </c>
      <c r="C382" s="371">
        <v>886</v>
      </c>
      <c r="D382" s="366">
        <f t="shared" si="8"/>
        <v>1.055</v>
      </c>
    </row>
    <row r="383" s="353" customFormat="1" ht="17.65" customHeight="1" spans="1:4">
      <c r="A383" s="200" t="s">
        <v>862</v>
      </c>
      <c r="B383" s="365">
        <v>474</v>
      </c>
      <c r="C383" s="371"/>
      <c r="D383" s="366" t="str">
        <f t="shared" si="8"/>
        <v/>
      </c>
    </row>
    <row r="384" s="353" customFormat="1" ht="17.65" customHeight="1" spans="1:4">
      <c r="A384" s="200" t="s">
        <v>863</v>
      </c>
      <c r="B384" s="365">
        <v>16</v>
      </c>
      <c r="C384" s="371"/>
      <c r="D384" s="366" t="str">
        <f t="shared" si="8"/>
        <v/>
      </c>
    </row>
    <row r="385" s="302" customFormat="1" ht="17.65" customHeight="1" spans="1:4">
      <c r="A385" s="200" t="s">
        <v>864</v>
      </c>
      <c r="B385" s="365">
        <v>406</v>
      </c>
      <c r="C385" s="371">
        <v>850</v>
      </c>
      <c r="D385" s="366">
        <f t="shared" si="8"/>
        <v>2.094</v>
      </c>
    </row>
    <row r="386" s="302" customFormat="1" ht="17.65" customHeight="1" spans="1:4">
      <c r="A386" s="200" t="s">
        <v>865</v>
      </c>
      <c r="B386" s="365">
        <v>2051</v>
      </c>
      <c r="C386" s="371">
        <v>1986</v>
      </c>
      <c r="D386" s="366">
        <f t="shared" si="8"/>
        <v>0.968</v>
      </c>
    </row>
    <row r="387" s="302" customFormat="1" ht="17.65" customHeight="1" spans="1:4">
      <c r="A387" s="200" t="s">
        <v>866</v>
      </c>
      <c r="B387" s="365">
        <v>1</v>
      </c>
      <c r="C387" s="371"/>
      <c r="D387" s="366" t="str">
        <f t="shared" si="8"/>
        <v/>
      </c>
    </row>
    <row r="388" s="302" customFormat="1" ht="17.65" customHeight="1" spans="1:4">
      <c r="A388" s="370" t="s">
        <v>867</v>
      </c>
      <c r="B388" s="365">
        <v>68</v>
      </c>
      <c r="C388" s="371">
        <v>110</v>
      </c>
      <c r="D388" s="366">
        <f t="shared" si="8"/>
        <v>1.618</v>
      </c>
    </row>
    <row r="389" s="302" customFormat="1" ht="17.65" customHeight="1" spans="1:4">
      <c r="A389" s="200" t="s">
        <v>868</v>
      </c>
      <c r="B389" s="365">
        <v>442</v>
      </c>
      <c r="C389" s="371"/>
      <c r="D389" s="366" t="str">
        <f t="shared" si="8"/>
        <v/>
      </c>
    </row>
    <row r="390" s="353" customFormat="1" ht="17.65" customHeight="1" spans="1:4">
      <c r="A390" s="200" t="s">
        <v>869</v>
      </c>
      <c r="B390" s="365">
        <v>1</v>
      </c>
      <c r="C390" s="371">
        <v>20</v>
      </c>
      <c r="D390" s="366">
        <f t="shared" si="8"/>
        <v>20</v>
      </c>
    </row>
    <row r="391" s="302" customFormat="1" ht="17.65" customHeight="1" spans="1:4">
      <c r="A391" s="200" t="s">
        <v>870</v>
      </c>
      <c r="B391" s="365">
        <v>41</v>
      </c>
      <c r="C391" s="371"/>
      <c r="D391" s="366" t="str">
        <f t="shared" si="8"/>
        <v/>
      </c>
    </row>
    <row r="392" s="302" customFormat="1" ht="17.65" customHeight="1" spans="1:4">
      <c r="A392" s="200" t="s">
        <v>848</v>
      </c>
      <c r="B392" s="365">
        <v>1</v>
      </c>
      <c r="C392" s="371"/>
      <c r="D392" s="366" t="str">
        <f t="shared" si="8"/>
        <v/>
      </c>
    </row>
    <row r="393" s="302" customFormat="1" ht="17.65" customHeight="1" spans="1:4">
      <c r="A393" s="200" t="s">
        <v>871</v>
      </c>
      <c r="B393" s="365">
        <v>550</v>
      </c>
      <c r="C393" s="371"/>
      <c r="D393" s="366" t="str">
        <f t="shared" si="8"/>
        <v/>
      </c>
    </row>
    <row r="394" s="302" customFormat="1" ht="17.65" customHeight="1" spans="1:4">
      <c r="A394" s="204" t="s">
        <v>872</v>
      </c>
      <c r="B394" s="365">
        <f>SUM(B395:B402)</f>
        <v>15451</v>
      </c>
      <c r="C394" s="365">
        <f>SUM(C395:C402)</f>
        <v>11572</v>
      </c>
      <c r="D394" s="366">
        <f t="shared" si="8"/>
        <v>0.749</v>
      </c>
    </row>
    <row r="395" s="302" customFormat="1" ht="17.65" customHeight="1" spans="1:4">
      <c r="A395" s="200" t="s">
        <v>99</v>
      </c>
      <c r="B395" s="365">
        <v>922</v>
      </c>
      <c r="C395" s="371">
        <v>844</v>
      </c>
      <c r="D395" s="366">
        <f t="shared" si="8"/>
        <v>0.915</v>
      </c>
    </row>
    <row r="396" s="302" customFormat="1" ht="17.65" customHeight="1" spans="1:4">
      <c r="A396" s="200" t="s">
        <v>100</v>
      </c>
      <c r="B396" s="365">
        <v>252</v>
      </c>
      <c r="C396" s="371">
        <v>2</v>
      </c>
      <c r="D396" s="366">
        <f t="shared" si="8"/>
        <v>0.008</v>
      </c>
    </row>
    <row r="397" s="302" customFormat="1" ht="17.65" customHeight="1" spans="1:4">
      <c r="A397" s="200" t="s">
        <v>873</v>
      </c>
      <c r="B397" s="365">
        <v>706</v>
      </c>
      <c r="C397" s="371">
        <v>746</v>
      </c>
      <c r="D397" s="366">
        <f t="shared" si="8"/>
        <v>1.057</v>
      </c>
    </row>
    <row r="398" s="353" customFormat="1" ht="17.65" customHeight="1" spans="1:4">
      <c r="A398" s="200" t="s">
        <v>874</v>
      </c>
      <c r="B398" s="365">
        <v>12165</v>
      </c>
      <c r="C398" s="371">
        <v>9480</v>
      </c>
      <c r="D398" s="366">
        <f t="shared" si="8"/>
        <v>0.779</v>
      </c>
    </row>
    <row r="399" s="353" customFormat="1" ht="17.65" customHeight="1" spans="1:4">
      <c r="A399" s="200" t="s">
        <v>875</v>
      </c>
      <c r="B399" s="365">
        <v>23</v>
      </c>
      <c r="C399" s="371">
        <v>500</v>
      </c>
      <c r="D399" s="366">
        <f t="shared" si="8"/>
        <v>21.739</v>
      </c>
    </row>
    <row r="400" s="302" customFormat="1" ht="17.65" customHeight="1" spans="1:4">
      <c r="A400" s="200" t="s">
        <v>876</v>
      </c>
      <c r="B400" s="365">
        <v>48</v>
      </c>
      <c r="C400" s="371"/>
      <c r="D400" s="366" t="str">
        <f t="shared" si="8"/>
        <v/>
      </c>
    </row>
    <row r="401" s="302" customFormat="1" ht="17.65" customHeight="1" spans="1:4">
      <c r="A401" s="200" t="s">
        <v>877</v>
      </c>
      <c r="B401" s="365">
        <v>234</v>
      </c>
      <c r="C401" s="371"/>
      <c r="D401" s="366" t="str">
        <f t="shared" si="8"/>
        <v/>
      </c>
    </row>
    <row r="402" s="302" customFormat="1" ht="17.65" customHeight="1" spans="1:4">
      <c r="A402" s="200" t="s">
        <v>878</v>
      </c>
      <c r="B402" s="365">
        <v>1101</v>
      </c>
      <c r="C402" s="371"/>
      <c r="D402" s="366" t="str">
        <f t="shared" si="8"/>
        <v/>
      </c>
    </row>
    <row r="403" s="302" customFormat="1" ht="17.65" customHeight="1" spans="1:4">
      <c r="A403" s="204" t="s">
        <v>879</v>
      </c>
      <c r="B403" s="365">
        <f>SUM(B404:B409)</f>
        <v>52739</v>
      </c>
      <c r="C403" s="365">
        <f>SUM(C404:C409)</f>
        <v>37192</v>
      </c>
      <c r="D403" s="366">
        <f t="shared" si="8"/>
        <v>0.705</v>
      </c>
    </row>
    <row r="404" s="302" customFormat="1" ht="17.65" customHeight="1" spans="1:4">
      <c r="A404" s="200" t="s">
        <v>99</v>
      </c>
      <c r="B404" s="365">
        <v>480</v>
      </c>
      <c r="C404" s="371">
        <v>442</v>
      </c>
      <c r="D404" s="366">
        <f t="shared" si="8"/>
        <v>0.921</v>
      </c>
    </row>
    <row r="405" s="302" customFormat="1" ht="17.65" customHeight="1" spans="1:4">
      <c r="A405" s="200" t="s">
        <v>100</v>
      </c>
      <c r="B405" s="365">
        <v>83</v>
      </c>
      <c r="C405" s="371">
        <v>40</v>
      </c>
      <c r="D405" s="366">
        <f t="shared" si="8"/>
        <v>0.482</v>
      </c>
    </row>
    <row r="406" s="302" customFormat="1" ht="17.65" customHeight="1" spans="1:4">
      <c r="A406" s="200" t="s">
        <v>880</v>
      </c>
      <c r="B406" s="365">
        <v>46933</v>
      </c>
      <c r="C406" s="371">
        <v>30810</v>
      </c>
      <c r="D406" s="366">
        <f t="shared" si="8"/>
        <v>0.656</v>
      </c>
    </row>
    <row r="407" s="302" customFormat="1" ht="17.65" customHeight="1" spans="1:4">
      <c r="A407" s="200" t="s">
        <v>881</v>
      </c>
      <c r="B407" s="365">
        <v>1979</v>
      </c>
      <c r="C407" s="371">
        <v>3500</v>
      </c>
      <c r="D407" s="366">
        <f t="shared" si="8"/>
        <v>1.769</v>
      </c>
    </row>
    <row r="408" s="302" customFormat="1" ht="17.65" customHeight="1" spans="1:4">
      <c r="A408" s="200" t="s">
        <v>882</v>
      </c>
      <c r="B408" s="365"/>
      <c r="C408" s="371">
        <v>2100</v>
      </c>
      <c r="D408" s="366" t="str">
        <f t="shared" si="8"/>
        <v/>
      </c>
    </row>
    <row r="409" s="302" customFormat="1" ht="17.65" customHeight="1" spans="1:4">
      <c r="A409" s="200" t="s">
        <v>883</v>
      </c>
      <c r="B409" s="365">
        <v>3264</v>
      </c>
      <c r="C409" s="371">
        <v>300</v>
      </c>
      <c r="D409" s="366">
        <f t="shared" si="8"/>
        <v>0.092</v>
      </c>
    </row>
    <row r="410" s="302" customFormat="1" ht="17.65" customHeight="1" spans="1:4">
      <c r="A410" s="204" t="s">
        <v>884</v>
      </c>
      <c r="B410" s="365">
        <f>SUM(B411:B412)</f>
        <v>4731</v>
      </c>
      <c r="C410" s="371"/>
      <c r="D410" s="366" t="str">
        <f t="shared" si="8"/>
        <v/>
      </c>
    </row>
    <row r="411" s="302" customFormat="1" ht="17.65" customHeight="1" spans="1:4">
      <c r="A411" s="375" t="s">
        <v>885</v>
      </c>
      <c r="B411" s="365">
        <v>4725</v>
      </c>
      <c r="C411" s="371"/>
      <c r="D411" s="366"/>
    </row>
    <row r="412" s="302" customFormat="1" ht="17.65" customHeight="1" spans="1:4">
      <c r="A412" s="200" t="s">
        <v>886</v>
      </c>
      <c r="B412" s="365">
        <v>6</v>
      </c>
      <c r="C412" s="371"/>
      <c r="D412" s="366" t="str">
        <f t="shared" ref="D412:D475" si="9">IF(AND(B412&lt;&gt;0,C412&lt;&gt;0),C412/B412,"")</f>
        <v/>
      </c>
    </row>
    <row r="413" s="353" customFormat="1" ht="17.65" customHeight="1" spans="1:4">
      <c r="A413" s="204" t="s">
        <v>887</v>
      </c>
      <c r="B413" s="365">
        <f>SUM(B414:B416)</f>
        <v>1865</v>
      </c>
      <c r="C413" s="365">
        <f>SUM(C414:C416)</f>
        <v>2838</v>
      </c>
      <c r="D413" s="366">
        <f t="shared" si="9"/>
        <v>1.522</v>
      </c>
    </row>
    <row r="414" s="302" customFormat="1" ht="17.65" customHeight="1" spans="1:4">
      <c r="A414" s="200" t="s">
        <v>888</v>
      </c>
      <c r="B414" s="365">
        <v>297</v>
      </c>
      <c r="C414" s="371"/>
      <c r="D414" s="366" t="str">
        <f t="shared" si="9"/>
        <v/>
      </c>
    </row>
    <row r="415" s="302" customFormat="1" ht="17.65" customHeight="1" spans="1:4">
      <c r="A415" s="200" t="s">
        <v>889</v>
      </c>
      <c r="B415" s="365">
        <v>1133</v>
      </c>
      <c r="C415" s="371">
        <v>1759</v>
      </c>
      <c r="D415" s="366">
        <f t="shared" si="9"/>
        <v>1.553</v>
      </c>
    </row>
    <row r="416" s="302" customFormat="1" ht="17.65" customHeight="1" spans="1:4">
      <c r="A416" s="200" t="s">
        <v>890</v>
      </c>
      <c r="B416" s="365">
        <v>435</v>
      </c>
      <c r="C416" s="371">
        <v>1079</v>
      </c>
      <c r="D416" s="366">
        <f t="shared" si="9"/>
        <v>2.48</v>
      </c>
    </row>
    <row r="417" s="353" customFormat="1" ht="17.65" customHeight="1" spans="1:4">
      <c r="A417" s="204" t="s">
        <v>891</v>
      </c>
      <c r="B417" s="365">
        <f>SUM(B418:B420)</f>
        <v>1408</v>
      </c>
      <c r="C417" s="365">
        <f>SUM(C418:C420)</f>
        <v>2045</v>
      </c>
      <c r="D417" s="366">
        <f t="shared" si="9"/>
        <v>1.452</v>
      </c>
    </row>
    <row r="418" s="302" customFormat="1" ht="17.65" customHeight="1" spans="1:4">
      <c r="A418" s="200" t="s">
        <v>892</v>
      </c>
      <c r="B418" s="365">
        <v>283</v>
      </c>
      <c r="C418" s="371"/>
      <c r="D418" s="366" t="str">
        <f t="shared" si="9"/>
        <v/>
      </c>
    </row>
    <row r="419" s="302" customFormat="1" ht="17.65" customHeight="1" spans="1:4">
      <c r="A419" s="200" t="s">
        <v>893</v>
      </c>
      <c r="B419" s="365">
        <v>454</v>
      </c>
      <c r="C419" s="371">
        <v>1377</v>
      </c>
      <c r="D419" s="366">
        <f t="shared" si="9"/>
        <v>3.033</v>
      </c>
    </row>
    <row r="420" s="302" customFormat="1" ht="17.65" customHeight="1" spans="1:4">
      <c r="A420" s="200" t="s">
        <v>894</v>
      </c>
      <c r="B420" s="365">
        <v>671</v>
      </c>
      <c r="C420" s="371">
        <v>668</v>
      </c>
      <c r="D420" s="366">
        <f t="shared" si="9"/>
        <v>0.996</v>
      </c>
    </row>
    <row r="421" s="302" customFormat="1" ht="17.65" customHeight="1" spans="1:4">
      <c r="A421" s="204" t="s">
        <v>895</v>
      </c>
      <c r="B421" s="365">
        <f>SUM(B422:B422)</f>
        <v>9</v>
      </c>
      <c r="C421" s="365">
        <f>SUM(C422:C422)</f>
        <v>3</v>
      </c>
      <c r="D421" s="366">
        <f t="shared" si="9"/>
        <v>0.333</v>
      </c>
    </row>
    <row r="422" s="353" customFormat="1" ht="17.65" customHeight="1" spans="1:4">
      <c r="A422" s="200" t="s">
        <v>431</v>
      </c>
      <c r="B422" s="365">
        <v>9</v>
      </c>
      <c r="C422" s="371">
        <v>3</v>
      </c>
      <c r="D422" s="366">
        <f t="shared" si="9"/>
        <v>0.333</v>
      </c>
    </row>
    <row r="423" s="302" customFormat="1" ht="17.65" customHeight="1" spans="1:4">
      <c r="A423" s="204" t="s">
        <v>896</v>
      </c>
      <c r="B423" s="365">
        <f>SUM(B424+B430+B434)</f>
        <v>9113</v>
      </c>
      <c r="C423" s="365">
        <f>SUM(C424+C430+C434)</f>
        <v>13004</v>
      </c>
      <c r="D423" s="366">
        <f t="shared" si="9"/>
        <v>1.427</v>
      </c>
    </row>
    <row r="424" s="302" customFormat="1" ht="17.65" customHeight="1" spans="1:4">
      <c r="A424" s="204" t="s">
        <v>897</v>
      </c>
      <c r="B424" s="365">
        <f>SUM(B425:B429)</f>
        <v>2094</v>
      </c>
      <c r="C424" s="365">
        <f>SUM(C425:C429)</f>
        <v>9943</v>
      </c>
      <c r="D424" s="366">
        <f t="shared" si="9"/>
        <v>4.748</v>
      </c>
    </row>
    <row r="425" s="302" customFormat="1" ht="17.65" customHeight="1" spans="1:4">
      <c r="A425" s="200" t="s">
        <v>99</v>
      </c>
      <c r="B425" s="365">
        <v>327</v>
      </c>
      <c r="C425" s="371">
        <v>277</v>
      </c>
      <c r="D425" s="366">
        <f t="shared" si="9"/>
        <v>0.847</v>
      </c>
    </row>
    <row r="426" s="302" customFormat="1" ht="17.65" customHeight="1" spans="1:4">
      <c r="A426" s="200" t="s">
        <v>100</v>
      </c>
      <c r="B426" s="365">
        <v>44</v>
      </c>
      <c r="C426" s="371">
        <v>15</v>
      </c>
      <c r="D426" s="366">
        <f t="shared" si="9"/>
        <v>0.341</v>
      </c>
    </row>
    <row r="427" s="302" customFormat="1" ht="17.65" customHeight="1" spans="1:4">
      <c r="A427" s="200" t="s">
        <v>898</v>
      </c>
      <c r="B427" s="365">
        <v>1507</v>
      </c>
      <c r="C427" s="371">
        <v>1656</v>
      </c>
      <c r="D427" s="366">
        <f t="shared" si="9"/>
        <v>1.099</v>
      </c>
    </row>
    <row r="428" s="302" customFormat="1" ht="17.65" customHeight="1" spans="1:4">
      <c r="A428" s="200" t="s">
        <v>899</v>
      </c>
      <c r="B428" s="365">
        <v>200</v>
      </c>
      <c r="C428" s="371">
        <v>7995</v>
      </c>
      <c r="D428" s="366">
        <f t="shared" si="9"/>
        <v>39.975</v>
      </c>
    </row>
    <row r="429" s="353" customFormat="1" ht="17.65" customHeight="1" spans="1:4">
      <c r="A429" s="200" t="s">
        <v>900</v>
      </c>
      <c r="B429" s="365">
        <v>16</v>
      </c>
      <c r="C429" s="371"/>
      <c r="D429" s="366" t="str">
        <f t="shared" si="9"/>
        <v/>
      </c>
    </row>
    <row r="430" s="302" customFormat="1" ht="17.65" customHeight="1" spans="1:4">
      <c r="A430" s="204" t="s">
        <v>901</v>
      </c>
      <c r="B430" s="365">
        <f>SUM(B431:B433)</f>
        <v>707</v>
      </c>
      <c r="C430" s="365">
        <f>SUM(C431:C433)</f>
        <v>600</v>
      </c>
      <c r="D430" s="366">
        <f t="shared" si="9"/>
        <v>0.849</v>
      </c>
    </row>
    <row r="431" s="353" customFormat="1" ht="17.65" customHeight="1" spans="1:4">
      <c r="A431" s="200" t="s">
        <v>902</v>
      </c>
      <c r="B431" s="365">
        <v>51</v>
      </c>
      <c r="C431" s="371"/>
      <c r="D431" s="366" t="str">
        <f t="shared" si="9"/>
        <v/>
      </c>
    </row>
    <row r="432" s="302" customFormat="1" ht="17.65" customHeight="1" spans="1:4">
      <c r="A432" s="200" t="s">
        <v>903</v>
      </c>
      <c r="B432" s="365">
        <v>539</v>
      </c>
      <c r="C432" s="372">
        <v>600</v>
      </c>
      <c r="D432" s="366">
        <f t="shared" si="9"/>
        <v>1.113</v>
      </c>
    </row>
    <row r="433" s="353" customFormat="1" ht="17.65" customHeight="1" spans="1:4">
      <c r="A433" s="200" t="s">
        <v>904</v>
      </c>
      <c r="B433" s="365">
        <v>117</v>
      </c>
      <c r="C433" s="371"/>
      <c r="D433" s="366" t="str">
        <f t="shared" si="9"/>
        <v/>
      </c>
    </row>
    <row r="434" s="353" customFormat="1" ht="17.65" customHeight="1" spans="1:4">
      <c r="A434" s="204" t="s">
        <v>905</v>
      </c>
      <c r="B434" s="365">
        <f>SUM(B435:B436)</f>
        <v>6312</v>
      </c>
      <c r="C434" s="365">
        <f>SUM(C435:C436)</f>
        <v>2461</v>
      </c>
      <c r="D434" s="366">
        <f t="shared" si="9"/>
        <v>0.39</v>
      </c>
    </row>
    <row r="435" s="302" customFormat="1" ht="17.65" customHeight="1" spans="1:4">
      <c r="A435" s="200" t="s">
        <v>906</v>
      </c>
      <c r="B435" s="365">
        <v>410</v>
      </c>
      <c r="C435" s="371"/>
      <c r="D435" s="366" t="str">
        <f t="shared" si="9"/>
        <v/>
      </c>
    </row>
    <row r="436" s="302" customFormat="1" ht="17.65" customHeight="1" spans="1:4">
      <c r="A436" s="200" t="s">
        <v>907</v>
      </c>
      <c r="B436" s="365">
        <v>5902</v>
      </c>
      <c r="C436" s="371">
        <v>2461</v>
      </c>
      <c r="D436" s="366">
        <f t="shared" si="9"/>
        <v>0.417</v>
      </c>
    </row>
    <row r="437" s="302" customFormat="1" ht="17.65" customHeight="1" spans="1:4">
      <c r="A437" s="204" t="s">
        <v>908</v>
      </c>
      <c r="B437" s="365">
        <f>SUM(B441+B438)</f>
        <v>272</v>
      </c>
      <c r="C437" s="365">
        <f>SUM(C441+C438)</f>
        <v>761</v>
      </c>
      <c r="D437" s="366">
        <f t="shared" si="9"/>
        <v>2.798</v>
      </c>
    </row>
    <row r="438" s="302" customFormat="1" ht="17.65" customHeight="1" spans="1:4">
      <c r="A438" s="204" t="s">
        <v>909</v>
      </c>
      <c r="B438" s="365">
        <f>SUM(B439:B440)</f>
        <v>257</v>
      </c>
      <c r="C438" s="365">
        <f>SUM(C439:C440)</f>
        <v>500</v>
      </c>
      <c r="D438" s="366">
        <f t="shared" si="9"/>
        <v>1.946</v>
      </c>
    </row>
    <row r="439" s="353" customFormat="1" ht="17.65" customHeight="1" spans="1:4">
      <c r="A439" s="200" t="s">
        <v>910</v>
      </c>
      <c r="B439" s="365">
        <v>3</v>
      </c>
      <c r="C439" s="371"/>
      <c r="D439" s="366" t="str">
        <f t="shared" si="9"/>
        <v/>
      </c>
    </row>
    <row r="440" s="302" customFormat="1" ht="17.65" customHeight="1" spans="1:4">
      <c r="A440" s="200" t="s">
        <v>911</v>
      </c>
      <c r="B440" s="365">
        <v>254</v>
      </c>
      <c r="C440" s="371">
        <v>500</v>
      </c>
      <c r="D440" s="366">
        <f t="shared" si="9"/>
        <v>1.969</v>
      </c>
    </row>
    <row r="441" s="353" customFormat="1" ht="17.65" customHeight="1" spans="1:4">
      <c r="A441" s="204" t="s">
        <v>912</v>
      </c>
      <c r="B441" s="365">
        <f>SUM(B442:B442)</f>
        <v>15</v>
      </c>
      <c r="C441" s="365">
        <f>SUM(C442:C442)</f>
        <v>261</v>
      </c>
      <c r="D441" s="366">
        <f t="shared" si="9"/>
        <v>17.4</v>
      </c>
    </row>
    <row r="442" s="302" customFormat="1" ht="17.65" customHeight="1" spans="1:4">
      <c r="A442" s="200" t="s">
        <v>913</v>
      </c>
      <c r="B442" s="365">
        <v>15</v>
      </c>
      <c r="C442" s="371">
        <v>261</v>
      </c>
      <c r="D442" s="366">
        <f t="shared" si="9"/>
        <v>17.4</v>
      </c>
    </row>
    <row r="443" s="302" customFormat="1" ht="17.65" customHeight="1" spans="1:4">
      <c r="A443" s="204" t="s">
        <v>914</v>
      </c>
      <c r="B443" s="365">
        <f>SUM(B451+B444+B449)</f>
        <v>1636</v>
      </c>
      <c r="C443" s="365">
        <f>SUM(C451+C444)</f>
        <v>802</v>
      </c>
      <c r="D443" s="366">
        <f t="shared" si="9"/>
        <v>0.49</v>
      </c>
    </row>
    <row r="444" s="353" customFormat="1" ht="17.65" customHeight="1" spans="1:4">
      <c r="A444" s="204" t="s">
        <v>915</v>
      </c>
      <c r="B444" s="365">
        <f>SUM(B445:B448)</f>
        <v>314</v>
      </c>
      <c r="C444" s="365">
        <f>SUM(C445:C448)</f>
        <v>578</v>
      </c>
      <c r="D444" s="366">
        <f t="shared" si="9"/>
        <v>1.841</v>
      </c>
    </row>
    <row r="445" s="302" customFormat="1" ht="17.65" customHeight="1" spans="1:4">
      <c r="A445" s="200" t="s">
        <v>99</v>
      </c>
      <c r="B445" s="365">
        <v>288</v>
      </c>
      <c r="C445" s="371">
        <v>266</v>
      </c>
      <c r="D445" s="366">
        <f t="shared" si="9"/>
        <v>0.924</v>
      </c>
    </row>
    <row r="446" s="353" customFormat="1" ht="17.65" customHeight="1" spans="1:4">
      <c r="A446" s="200" t="s">
        <v>100</v>
      </c>
      <c r="B446" s="365">
        <v>3</v>
      </c>
      <c r="C446" s="371"/>
      <c r="D446" s="366" t="str">
        <f t="shared" si="9"/>
        <v/>
      </c>
    </row>
    <row r="447" s="353" customFormat="1" ht="17.65" customHeight="1" spans="1:4">
      <c r="A447" s="200" t="s">
        <v>916</v>
      </c>
      <c r="B447" s="365">
        <v>0</v>
      </c>
      <c r="C447" s="371">
        <v>10</v>
      </c>
      <c r="D447" s="366" t="str">
        <f t="shared" si="9"/>
        <v/>
      </c>
    </row>
    <row r="448" s="302" customFormat="1" ht="17.65" customHeight="1" spans="1:4">
      <c r="A448" s="200" t="s">
        <v>917</v>
      </c>
      <c r="B448" s="365">
        <v>23</v>
      </c>
      <c r="C448" s="371">
        <v>302</v>
      </c>
      <c r="D448" s="366">
        <f t="shared" si="9"/>
        <v>13.13</v>
      </c>
    </row>
    <row r="449" s="302" customFormat="1" ht="17.65" customHeight="1" spans="1:4">
      <c r="A449" s="204" t="s">
        <v>918</v>
      </c>
      <c r="B449" s="365">
        <f>SUM(B450)</f>
        <v>30</v>
      </c>
      <c r="C449" s="371"/>
      <c r="D449" s="366" t="str">
        <f t="shared" si="9"/>
        <v/>
      </c>
    </row>
    <row r="450" s="302" customFormat="1" ht="17.65" customHeight="1" spans="1:4">
      <c r="A450" s="200" t="s">
        <v>919</v>
      </c>
      <c r="B450" s="365">
        <v>30</v>
      </c>
      <c r="C450" s="371"/>
      <c r="D450" s="366" t="str">
        <f t="shared" si="9"/>
        <v/>
      </c>
    </row>
    <row r="451" s="353" customFormat="1" ht="17.65" customHeight="1" spans="1:4">
      <c r="A451" s="204" t="s">
        <v>920</v>
      </c>
      <c r="B451" s="365">
        <f>SUM(B452:B452)</f>
        <v>1292</v>
      </c>
      <c r="C451" s="365">
        <f>SUM(C452:C452)</f>
        <v>224</v>
      </c>
      <c r="D451" s="366">
        <f t="shared" si="9"/>
        <v>0.173</v>
      </c>
    </row>
    <row r="452" s="353" customFormat="1" ht="17.65" customHeight="1" spans="1:4">
      <c r="A452" s="200" t="s">
        <v>456</v>
      </c>
      <c r="B452" s="365">
        <v>1292</v>
      </c>
      <c r="C452" s="371">
        <v>224</v>
      </c>
      <c r="D452" s="366">
        <f t="shared" si="9"/>
        <v>0.173</v>
      </c>
    </row>
    <row r="453" s="353" customFormat="1" ht="17.65" customHeight="1" spans="1:4">
      <c r="A453" s="204" t="s">
        <v>921</v>
      </c>
      <c r="B453" s="365">
        <v>16</v>
      </c>
      <c r="C453" s="371"/>
      <c r="D453" s="366" t="str">
        <f t="shared" si="9"/>
        <v/>
      </c>
    </row>
    <row r="454" s="302" customFormat="1" ht="17.65" customHeight="1" spans="1:4">
      <c r="A454" s="204" t="s">
        <v>922</v>
      </c>
      <c r="B454" s="365">
        <f>SUM(B455+B463)</f>
        <v>15033</v>
      </c>
      <c r="C454" s="365">
        <f>SUM(C455+C463)</f>
        <v>27290</v>
      </c>
      <c r="D454" s="366">
        <f t="shared" si="9"/>
        <v>1.815</v>
      </c>
    </row>
    <row r="455" s="302" customFormat="1" ht="17.65" customHeight="1" spans="1:4">
      <c r="A455" s="204" t="s">
        <v>923</v>
      </c>
      <c r="B455" s="365">
        <f>SUM(B456+B457+B458+B459+B460+B461+B462)</f>
        <v>14889</v>
      </c>
      <c r="C455" s="365">
        <f>SUM(C456:C461)</f>
        <v>27142</v>
      </c>
      <c r="D455" s="366">
        <f t="shared" si="9"/>
        <v>1.823</v>
      </c>
    </row>
    <row r="456" s="302" customFormat="1" ht="17.65" customHeight="1" spans="1:4">
      <c r="A456" s="200" t="s">
        <v>99</v>
      </c>
      <c r="B456" s="365">
        <v>1149</v>
      </c>
      <c r="C456" s="371">
        <v>1032</v>
      </c>
      <c r="D456" s="366">
        <f t="shared" si="9"/>
        <v>0.898</v>
      </c>
    </row>
    <row r="457" s="302" customFormat="1" ht="17.65" customHeight="1" spans="1:4">
      <c r="A457" s="200" t="s">
        <v>100</v>
      </c>
      <c r="B457" s="365">
        <v>118</v>
      </c>
      <c r="C457" s="371">
        <v>20</v>
      </c>
      <c r="D457" s="366">
        <f t="shared" si="9"/>
        <v>0.169</v>
      </c>
    </row>
    <row r="458" s="302" customFormat="1" ht="17.65" customHeight="1" spans="1:4">
      <c r="A458" s="200" t="s">
        <v>924</v>
      </c>
      <c r="B458" s="365"/>
      <c r="C458" s="371">
        <v>50</v>
      </c>
      <c r="D458" s="366" t="str">
        <f t="shared" si="9"/>
        <v/>
      </c>
    </row>
    <row r="459" s="302" customFormat="1" ht="17.65" customHeight="1" spans="1:4">
      <c r="A459" s="200" t="s">
        <v>925</v>
      </c>
      <c r="B459" s="365">
        <v>353</v>
      </c>
      <c r="C459" s="371"/>
      <c r="D459" s="366" t="str">
        <f t="shared" si="9"/>
        <v/>
      </c>
    </row>
    <row r="460" s="302" customFormat="1" ht="17.65" customHeight="1" spans="1:4">
      <c r="A460" s="200" t="s">
        <v>926</v>
      </c>
      <c r="B460" s="365"/>
      <c r="C460" s="371">
        <v>34</v>
      </c>
      <c r="D460" s="366" t="str">
        <f t="shared" si="9"/>
        <v/>
      </c>
    </row>
    <row r="461" s="302" customFormat="1" ht="17.65" customHeight="1" spans="1:4">
      <c r="A461" s="200" t="s">
        <v>927</v>
      </c>
      <c r="B461" s="365">
        <v>13030</v>
      </c>
      <c r="C461" s="371">
        <v>26006</v>
      </c>
      <c r="D461" s="366">
        <f t="shared" si="9"/>
        <v>1.996</v>
      </c>
    </row>
    <row r="462" s="302" customFormat="1" ht="17.65" customHeight="1" spans="1:4">
      <c r="A462" s="200" t="s">
        <v>928</v>
      </c>
      <c r="B462" s="365">
        <v>239</v>
      </c>
      <c r="C462" s="371"/>
      <c r="D462" s="366" t="str">
        <f t="shared" si="9"/>
        <v/>
      </c>
    </row>
    <row r="463" s="302" customFormat="1" ht="17.65" customHeight="1" spans="1:4">
      <c r="A463" s="204" t="s">
        <v>929</v>
      </c>
      <c r="B463" s="365">
        <f>SUM(B464:B465)</f>
        <v>144</v>
      </c>
      <c r="C463" s="365">
        <f>SUM(C464:C465)</f>
        <v>148</v>
      </c>
      <c r="D463" s="366">
        <f t="shared" si="9"/>
        <v>1.028</v>
      </c>
    </row>
    <row r="464" s="302" customFormat="1" ht="17.65" customHeight="1" spans="1:4">
      <c r="A464" s="200" t="s">
        <v>930</v>
      </c>
      <c r="B464" s="365">
        <v>144</v>
      </c>
      <c r="C464" s="371">
        <v>140</v>
      </c>
      <c r="D464" s="366">
        <f t="shared" si="9"/>
        <v>0.972</v>
      </c>
    </row>
    <row r="465" s="302" customFormat="1" ht="17.65" customHeight="1" spans="1:4">
      <c r="A465" s="200" t="s">
        <v>931</v>
      </c>
      <c r="B465" s="365"/>
      <c r="C465" s="371">
        <v>8</v>
      </c>
      <c r="D465" s="366" t="str">
        <f t="shared" si="9"/>
        <v/>
      </c>
    </row>
    <row r="466" s="302" customFormat="1" ht="17.65" customHeight="1" spans="1:4">
      <c r="A466" s="204" t="s">
        <v>932</v>
      </c>
      <c r="B466" s="365">
        <f>SUM(B467+B470)</f>
        <v>36821</v>
      </c>
      <c r="C466" s="365">
        <f>SUM(C467+C470)</f>
        <v>10025</v>
      </c>
      <c r="D466" s="366">
        <f t="shared" si="9"/>
        <v>0.272</v>
      </c>
    </row>
    <row r="467" s="302" customFormat="1" ht="17.65" customHeight="1" spans="1:4">
      <c r="A467" s="204" t="s">
        <v>933</v>
      </c>
      <c r="B467" s="365">
        <f>SUM(B469+B468)</f>
        <v>31063</v>
      </c>
      <c r="C467" s="365">
        <f>SUM(C468:C469)</f>
        <v>4095</v>
      </c>
      <c r="D467" s="366">
        <f t="shared" si="9"/>
        <v>0.132</v>
      </c>
    </row>
    <row r="468" s="302" customFormat="1" ht="17.65" customHeight="1" spans="1:4">
      <c r="A468" s="200" t="s">
        <v>934</v>
      </c>
      <c r="B468" s="365">
        <v>31047</v>
      </c>
      <c r="C468" s="372">
        <v>2840</v>
      </c>
      <c r="D468" s="366">
        <f t="shared" si="9"/>
        <v>0.091</v>
      </c>
    </row>
    <row r="469" s="302" customFormat="1" ht="17.65" customHeight="1" spans="1:4">
      <c r="A469" s="200" t="s">
        <v>935</v>
      </c>
      <c r="B469" s="365">
        <v>16</v>
      </c>
      <c r="C469" s="371">
        <v>1255</v>
      </c>
      <c r="D469" s="366">
        <f t="shared" si="9"/>
        <v>78.438</v>
      </c>
    </row>
    <row r="470" s="302" customFormat="1" ht="17.65" customHeight="1" spans="1:4">
      <c r="A470" s="204" t="s">
        <v>936</v>
      </c>
      <c r="B470" s="365">
        <f>SUM(B471:B471)</f>
        <v>5758</v>
      </c>
      <c r="C470" s="365">
        <f>SUM(C471:C471)</f>
        <v>5930</v>
      </c>
      <c r="D470" s="366">
        <f t="shared" si="9"/>
        <v>1.03</v>
      </c>
    </row>
    <row r="471" s="302" customFormat="1" ht="17.65" customHeight="1" spans="1:4">
      <c r="A471" s="200" t="s">
        <v>937</v>
      </c>
      <c r="B471" s="365">
        <v>5758</v>
      </c>
      <c r="C471" s="371">
        <v>5930</v>
      </c>
      <c r="D471" s="366">
        <f t="shared" si="9"/>
        <v>1.03</v>
      </c>
    </row>
    <row r="472" s="302" customFormat="1" ht="17.65" customHeight="1" spans="1:4">
      <c r="A472" s="204" t="s">
        <v>938</v>
      </c>
      <c r="B472" s="365">
        <f>SUM(B473)</f>
        <v>326</v>
      </c>
      <c r="C472" s="365">
        <f>SUM(C473+C477)</f>
        <v>350</v>
      </c>
      <c r="D472" s="366">
        <f t="shared" si="9"/>
        <v>1.074</v>
      </c>
    </row>
    <row r="473" s="302" customFormat="1" ht="17.65" customHeight="1" spans="1:4">
      <c r="A473" s="204" t="s">
        <v>939</v>
      </c>
      <c r="B473" s="365">
        <f>SUM(B474:B475)</f>
        <v>326</v>
      </c>
      <c r="C473" s="365">
        <f>SUM(C474:C475)</f>
        <v>250</v>
      </c>
      <c r="D473" s="366">
        <f t="shared" si="9"/>
        <v>0.767</v>
      </c>
    </row>
    <row r="474" s="353" customFormat="1" ht="17.65" customHeight="1" spans="1:4">
      <c r="A474" s="200" t="s">
        <v>100</v>
      </c>
      <c r="B474" s="365">
        <v>36</v>
      </c>
      <c r="C474" s="371"/>
      <c r="D474" s="366" t="str">
        <f t="shared" si="9"/>
        <v/>
      </c>
    </row>
    <row r="475" s="302" customFormat="1" ht="17.65" customHeight="1" spans="1:4">
      <c r="A475" s="200" t="s">
        <v>940</v>
      </c>
      <c r="B475" s="365">
        <v>290</v>
      </c>
      <c r="C475" s="371">
        <v>250</v>
      </c>
      <c r="D475" s="366">
        <f t="shared" si="9"/>
        <v>0.862</v>
      </c>
    </row>
    <row r="476" s="302" customFormat="1" ht="17.65" customHeight="1" spans="1:4">
      <c r="A476" s="200" t="s">
        <v>941</v>
      </c>
      <c r="B476" s="365"/>
      <c r="C476" s="371"/>
      <c r="D476" s="366" t="str">
        <f t="shared" ref="D476:D531" si="10">IF(AND(B476&lt;&gt;0,C476&lt;&gt;0),C476/B476,"")</f>
        <v/>
      </c>
    </row>
    <row r="477" s="302" customFormat="1" ht="17.65" customHeight="1" spans="1:4">
      <c r="A477" s="376" t="s">
        <v>942</v>
      </c>
      <c r="B477" s="365"/>
      <c r="C477" s="371">
        <f>SUM(C478)</f>
        <v>100</v>
      </c>
      <c r="D477" s="366" t="str">
        <f t="shared" si="10"/>
        <v/>
      </c>
    </row>
    <row r="478" s="302" customFormat="1" ht="17.65" customHeight="1" spans="1:4">
      <c r="A478" s="370" t="s">
        <v>943</v>
      </c>
      <c r="B478" s="365"/>
      <c r="C478" s="371">
        <v>100</v>
      </c>
      <c r="D478" s="366" t="str">
        <f t="shared" si="10"/>
        <v/>
      </c>
    </row>
    <row r="479" s="302" customFormat="1" ht="17.65" customHeight="1" spans="1:4">
      <c r="A479" s="204" t="s">
        <v>944</v>
      </c>
      <c r="B479" s="377">
        <f>SUM(B480+B486+B489+B491+B494+B498+B501)</f>
        <v>5188</v>
      </c>
      <c r="C479" s="377">
        <f>SUM(C480+C486+C489+C491+C494+C498+C501)</f>
        <v>5116</v>
      </c>
      <c r="D479" s="366">
        <f t="shared" si="10"/>
        <v>0.986</v>
      </c>
    </row>
    <row r="480" s="302" customFormat="1" ht="17.65" customHeight="1" spans="1:4">
      <c r="A480" s="204" t="s">
        <v>945</v>
      </c>
      <c r="B480" s="365">
        <f>SUM(B481:B485)</f>
        <v>494</v>
      </c>
      <c r="C480" s="365">
        <f>SUM(C481:C484)</f>
        <v>257</v>
      </c>
      <c r="D480" s="366">
        <f t="shared" si="10"/>
        <v>0.52</v>
      </c>
    </row>
    <row r="481" s="302" customFormat="1" ht="17.65" customHeight="1" spans="1:4">
      <c r="A481" s="200" t="s">
        <v>99</v>
      </c>
      <c r="B481" s="365">
        <v>444</v>
      </c>
      <c r="C481" s="371">
        <v>240</v>
      </c>
      <c r="D481" s="366">
        <f t="shared" si="10"/>
        <v>0.541</v>
      </c>
    </row>
    <row r="482" s="302" customFormat="1" ht="17.65" customHeight="1" spans="1:4">
      <c r="A482" s="200" t="s">
        <v>100</v>
      </c>
      <c r="B482" s="365">
        <v>16</v>
      </c>
      <c r="C482" s="371">
        <v>12</v>
      </c>
      <c r="D482" s="366">
        <f t="shared" si="10"/>
        <v>0.75</v>
      </c>
    </row>
    <row r="483" s="302" customFormat="1" ht="17.65" customHeight="1" spans="1:4">
      <c r="A483" s="200" t="s">
        <v>946</v>
      </c>
      <c r="B483" s="365">
        <v>5</v>
      </c>
      <c r="C483" s="371">
        <v>5</v>
      </c>
      <c r="D483" s="366">
        <f t="shared" si="10"/>
        <v>1</v>
      </c>
    </row>
    <row r="484" s="302" customFormat="1" ht="17.65" customHeight="1" spans="1:4">
      <c r="A484" s="200" t="s">
        <v>947</v>
      </c>
      <c r="B484" s="365">
        <v>19</v>
      </c>
      <c r="C484" s="371"/>
      <c r="D484" s="366" t="str">
        <f t="shared" si="10"/>
        <v/>
      </c>
    </row>
    <row r="485" s="302" customFormat="1" ht="17.65" customHeight="1" spans="1:4">
      <c r="A485" s="200" t="s">
        <v>948</v>
      </c>
      <c r="B485" s="365">
        <v>10</v>
      </c>
      <c r="C485" s="371"/>
      <c r="D485" s="366" t="str">
        <f t="shared" si="10"/>
        <v/>
      </c>
    </row>
    <row r="486" s="302" customFormat="1" ht="17.65" customHeight="1" spans="1:4">
      <c r="A486" s="204" t="s">
        <v>949</v>
      </c>
      <c r="B486" s="365">
        <f>SUM(B487:B488)</f>
        <v>444</v>
      </c>
      <c r="C486" s="365">
        <f>SUM(C487:C488)</f>
        <v>444</v>
      </c>
      <c r="D486" s="366">
        <f t="shared" si="10"/>
        <v>1</v>
      </c>
    </row>
    <row r="487" s="302" customFormat="1" ht="17.65" customHeight="1" spans="1:4">
      <c r="A487" s="200" t="s">
        <v>99</v>
      </c>
      <c r="B487" s="365">
        <v>307</v>
      </c>
      <c r="C487" s="371"/>
      <c r="D487" s="366" t="str">
        <f t="shared" si="10"/>
        <v/>
      </c>
    </row>
    <row r="488" s="353" customFormat="1" ht="17.65" customHeight="1" spans="1:4">
      <c r="A488" s="200" t="s">
        <v>950</v>
      </c>
      <c r="B488" s="365">
        <v>137</v>
      </c>
      <c r="C488" s="371">
        <v>444</v>
      </c>
      <c r="D488" s="366">
        <f t="shared" si="10"/>
        <v>3.241</v>
      </c>
    </row>
    <row r="489" s="302" customFormat="1" ht="17.65" customHeight="1" spans="1:4">
      <c r="A489" s="204" t="s">
        <v>951</v>
      </c>
      <c r="B489" s="365">
        <f>SUM(B490:B490)</f>
        <v>44</v>
      </c>
      <c r="C489" s="365">
        <f>SUM(C490:C490)</f>
        <v>48</v>
      </c>
      <c r="D489" s="366">
        <f t="shared" si="10"/>
        <v>1.091</v>
      </c>
    </row>
    <row r="490" s="302" customFormat="1" ht="17.65" customHeight="1" spans="1:4">
      <c r="A490" s="200" t="s">
        <v>952</v>
      </c>
      <c r="B490" s="365">
        <v>44</v>
      </c>
      <c r="C490" s="371">
        <v>48</v>
      </c>
      <c r="D490" s="366">
        <f t="shared" si="10"/>
        <v>1.091</v>
      </c>
    </row>
    <row r="491" s="302" customFormat="1" ht="17.65" customHeight="1" spans="1:4">
      <c r="A491" s="204" t="s">
        <v>953</v>
      </c>
      <c r="B491" s="365">
        <f>SUM(B492:B493)</f>
        <v>106</v>
      </c>
      <c r="C491" s="365">
        <f>SUM(C492:C493)</f>
        <v>95</v>
      </c>
      <c r="D491" s="366">
        <f t="shared" si="10"/>
        <v>0.896</v>
      </c>
    </row>
    <row r="492" s="302" customFormat="1" ht="17.65" customHeight="1" spans="1:4">
      <c r="A492" s="200" t="s">
        <v>954</v>
      </c>
      <c r="B492" s="365">
        <v>11</v>
      </c>
      <c r="C492" s="371">
        <v>3</v>
      </c>
      <c r="D492" s="366">
        <f t="shared" si="10"/>
        <v>0.273</v>
      </c>
    </row>
    <row r="493" s="302" customFormat="1" ht="17.65" customHeight="1" spans="1:4">
      <c r="A493" s="200" t="s">
        <v>955</v>
      </c>
      <c r="B493" s="365">
        <v>95</v>
      </c>
      <c r="C493" s="371">
        <v>92</v>
      </c>
      <c r="D493" s="366">
        <f t="shared" si="10"/>
        <v>0.968</v>
      </c>
    </row>
    <row r="494" s="302" customFormat="1" ht="17.65" customHeight="1" spans="1:4">
      <c r="A494" s="204" t="s">
        <v>956</v>
      </c>
      <c r="B494" s="365">
        <f>SUM(B495:B497)</f>
        <v>3870</v>
      </c>
      <c r="C494" s="365">
        <f>SUM(C495:C497)</f>
        <v>3925</v>
      </c>
      <c r="D494" s="366">
        <f t="shared" si="10"/>
        <v>1.014</v>
      </c>
    </row>
    <row r="495" s="302" customFormat="1" ht="17.65" customHeight="1" spans="1:4">
      <c r="A495" s="200" t="s">
        <v>957</v>
      </c>
      <c r="B495" s="365">
        <v>3772</v>
      </c>
      <c r="C495" s="371">
        <v>3520</v>
      </c>
      <c r="D495" s="366">
        <f t="shared" si="10"/>
        <v>0.933</v>
      </c>
    </row>
    <row r="496" s="302" customFormat="1" ht="17.65" customHeight="1" spans="1:4">
      <c r="A496" s="200" t="s">
        <v>958</v>
      </c>
      <c r="B496" s="365">
        <v>35</v>
      </c>
      <c r="C496" s="371">
        <v>405</v>
      </c>
      <c r="D496" s="366">
        <f t="shared" si="10"/>
        <v>11.571</v>
      </c>
    </row>
    <row r="497" s="302" customFormat="1" ht="17.65" customHeight="1" spans="1:4">
      <c r="A497" s="200" t="s">
        <v>959</v>
      </c>
      <c r="B497" s="365">
        <v>63</v>
      </c>
      <c r="C497" s="371"/>
      <c r="D497" s="366" t="str">
        <f t="shared" si="10"/>
        <v/>
      </c>
    </row>
    <row r="498" s="353" customFormat="1" ht="17.65" customHeight="1" spans="1:4">
      <c r="A498" s="204" t="s">
        <v>960</v>
      </c>
      <c r="B498" s="365">
        <f>SUM(B499:B500)</f>
        <v>230</v>
      </c>
      <c r="C498" s="365">
        <f>SUM(C499:C500)</f>
        <v>247</v>
      </c>
      <c r="D498" s="366">
        <f t="shared" si="10"/>
        <v>1.074</v>
      </c>
    </row>
    <row r="499" s="302" customFormat="1" ht="17.65" customHeight="1" spans="1:4">
      <c r="A499" s="200" t="s">
        <v>961</v>
      </c>
      <c r="B499" s="365">
        <v>197</v>
      </c>
      <c r="C499" s="371">
        <v>197</v>
      </c>
      <c r="D499" s="366">
        <f t="shared" si="10"/>
        <v>1</v>
      </c>
    </row>
    <row r="500" s="302" customFormat="1" ht="17.65" customHeight="1" spans="1:4">
      <c r="A500" s="200" t="s">
        <v>962</v>
      </c>
      <c r="B500" s="365">
        <v>33</v>
      </c>
      <c r="C500" s="371">
        <v>50</v>
      </c>
      <c r="D500" s="366">
        <f t="shared" si="10"/>
        <v>1.515</v>
      </c>
    </row>
    <row r="501" s="302" customFormat="1" ht="17.65" customHeight="1" spans="1:4">
      <c r="A501" s="204" t="s">
        <v>963</v>
      </c>
      <c r="B501" s="365"/>
      <c r="C501" s="371">
        <v>100</v>
      </c>
      <c r="D501" s="366" t="str">
        <f t="shared" si="10"/>
        <v/>
      </c>
    </row>
    <row r="502" s="302" customFormat="1" ht="17.65" customHeight="1" spans="1:4">
      <c r="A502" s="204" t="s">
        <v>964</v>
      </c>
      <c r="B502" s="365">
        <f t="shared" ref="B502:B505" si="11">SUM(B503:B503)</f>
        <v>1117</v>
      </c>
      <c r="C502" s="365">
        <f t="shared" ref="C502:C505" si="12">SUM(C503:C503)</f>
        <v>0</v>
      </c>
      <c r="D502" s="366" t="str">
        <f t="shared" si="10"/>
        <v/>
      </c>
    </row>
    <row r="503" s="302" customFormat="1" ht="17.65" customHeight="1" spans="1:4">
      <c r="A503" s="204" t="s">
        <v>965</v>
      </c>
      <c r="B503" s="365">
        <f t="shared" si="11"/>
        <v>1117</v>
      </c>
      <c r="C503" s="365">
        <f t="shared" si="12"/>
        <v>0</v>
      </c>
      <c r="D503" s="366" t="str">
        <f t="shared" si="10"/>
        <v/>
      </c>
    </row>
    <row r="504" s="302" customFormat="1" ht="17.65" customHeight="1" spans="1:4">
      <c r="A504" s="200" t="s">
        <v>966</v>
      </c>
      <c r="B504" s="365">
        <v>1117</v>
      </c>
      <c r="C504" s="371"/>
      <c r="D504" s="366" t="str">
        <f t="shared" si="10"/>
        <v/>
      </c>
    </row>
    <row r="505" s="302" customFormat="1" ht="17.65" customHeight="1" spans="1:4">
      <c r="A505" s="204" t="s">
        <v>967</v>
      </c>
      <c r="B505" s="365">
        <f t="shared" si="11"/>
        <v>3</v>
      </c>
      <c r="C505" s="365">
        <f t="shared" si="12"/>
        <v>0</v>
      </c>
      <c r="D505" s="366" t="str">
        <f t="shared" si="10"/>
        <v/>
      </c>
    </row>
    <row r="506" s="353" customFormat="1" ht="17.65" customHeight="1" spans="1:4">
      <c r="A506" s="204" t="s">
        <v>506</v>
      </c>
      <c r="B506" s="365">
        <v>3</v>
      </c>
      <c r="C506" s="371"/>
      <c r="D506" s="366" t="str">
        <f t="shared" si="10"/>
        <v/>
      </c>
    </row>
    <row r="507" s="302" customFormat="1" ht="17.65" customHeight="1" spans="1:4">
      <c r="A507" s="378" t="s">
        <v>499</v>
      </c>
      <c r="B507" s="379"/>
      <c r="C507" s="379">
        <v>1000</v>
      </c>
      <c r="D507" s="366" t="str">
        <f t="shared" si="10"/>
        <v/>
      </c>
    </row>
    <row r="508" s="302" customFormat="1" ht="17.65" customHeight="1" spans="1:4">
      <c r="A508" s="378" t="s">
        <v>500</v>
      </c>
      <c r="B508" s="380">
        <v>0</v>
      </c>
      <c r="C508" s="380">
        <v>790</v>
      </c>
      <c r="D508" s="366" t="str">
        <f t="shared" si="10"/>
        <v/>
      </c>
    </row>
    <row r="509" s="353" customFormat="1" ht="17.65" customHeight="1" spans="1:4">
      <c r="A509" s="378" t="s">
        <v>501</v>
      </c>
      <c r="B509" s="367"/>
      <c r="C509" s="367">
        <v>790</v>
      </c>
      <c r="D509" s="366" t="str">
        <f t="shared" si="10"/>
        <v/>
      </c>
    </row>
    <row r="510" s="353" customFormat="1" ht="17.65" customHeight="1" spans="1:4">
      <c r="A510" s="381" t="s">
        <v>607</v>
      </c>
      <c r="B510" s="367"/>
      <c r="C510" s="367"/>
      <c r="D510" s="366" t="str">
        <f t="shared" si="10"/>
        <v/>
      </c>
    </row>
    <row r="511" s="353" customFormat="1" ht="17.65" customHeight="1" spans="1:4">
      <c r="A511" s="381" t="s">
        <v>968</v>
      </c>
      <c r="B511" s="380"/>
      <c r="C511" s="380"/>
      <c r="D511" s="366" t="str">
        <f t="shared" si="10"/>
        <v/>
      </c>
    </row>
    <row r="512" s="353" customFormat="1" ht="17.65" customHeight="1" spans="1:4">
      <c r="A512" s="318" t="s">
        <v>502</v>
      </c>
      <c r="B512" s="368"/>
      <c r="C512" s="368">
        <v>0</v>
      </c>
      <c r="D512" s="366" t="str">
        <f t="shared" si="10"/>
        <v/>
      </c>
    </row>
    <row r="513" s="302" customFormat="1" ht="17.65" customHeight="1" spans="1:4">
      <c r="A513" s="315" t="s">
        <v>503</v>
      </c>
      <c r="B513" s="367"/>
      <c r="C513" s="367">
        <v>0</v>
      </c>
      <c r="D513" s="366" t="str">
        <f t="shared" si="10"/>
        <v/>
      </c>
    </row>
    <row r="514" s="302" customFormat="1" ht="17.65" customHeight="1" spans="1:4">
      <c r="A514" s="315" t="s">
        <v>504</v>
      </c>
      <c r="B514" s="367"/>
      <c r="C514" s="367"/>
      <c r="D514" s="366" t="str">
        <f t="shared" si="10"/>
        <v/>
      </c>
    </row>
    <row r="515" s="353" customFormat="1" ht="17.65" customHeight="1" spans="1:4">
      <c r="A515" s="318" t="s">
        <v>505</v>
      </c>
      <c r="B515" s="367">
        <v>0</v>
      </c>
      <c r="C515" s="367">
        <v>0</v>
      </c>
      <c r="D515" s="366" t="str">
        <f t="shared" si="10"/>
        <v/>
      </c>
    </row>
    <row r="516" s="302" customFormat="1" ht="17.65" customHeight="1" spans="1:4">
      <c r="A516" s="315" t="s">
        <v>506</v>
      </c>
      <c r="B516" s="368">
        <v>0</v>
      </c>
      <c r="C516" s="368"/>
      <c r="D516" s="366" t="str">
        <f t="shared" si="10"/>
        <v/>
      </c>
    </row>
    <row r="517" s="353" customFormat="1" ht="17.65" customHeight="1" spans="1:4">
      <c r="A517" s="382" t="s">
        <v>969</v>
      </c>
      <c r="B517" s="379">
        <f>B5+B106+B110+B138+B159+B170+B198+B280+B320+B343+B357+B423+B437+B443+B453+B454+B466+B472+B479+B502+B505</f>
        <v>333031</v>
      </c>
      <c r="C517" s="379">
        <f>SUM(C508+C507+C479+C472+C466+C454+C443+C437+C423+C357+C343+C320+C280+C198+C170+C159+C138+C110+C106+C5)</f>
        <v>303983</v>
      </c>
      <c r="D517" s="366">
        <f t="shared" si="10"/>
        <v>0.913</v>
      </c>
    </row>
    <row r="518" s="302" customFormat="1" ht="17.65" customHeight="1" spans="1:4">
      <c r="A518" s="318" t="s">
        <v>508</v>
      </c>
      <c r="B518" s="379">
        <f t="shared" ref="B518:B520" si="13">B519</f>
        <v>5425</v>
      </c>
      <c r="C518" s="379">
        <f>C519</f>
        <v>6500</v>
      </c>
      <c r="D518" s="366">
        <f t="shared" si="10"/>
        <v>1.198</v>
      </c>
    </row>
    <row r="519" s="353" customFormat="1" ht="17.65" customHeight="1" spans="1:4">
      <c r="A519" s="57" t="s">
        <v>509</v>
      </c>
      <c r="B519" s="367">
        <f t="shared" si="13"/>
        <v>5425</v>
      </c>
      <c r="C519" s="367">
        <v>6500</v>
      </c>
      <c r="D519" s="366">
        <f t="shared" si="10"/>
        <v>1.198</v>
      </c>
    </row>
    <row r="520" s="302" customFormat="1" ht="17.65" customHeight="1" spans="1:4">
      <c r="A520" s="57" t="s">
        <v>510</v>
      </c>
      <c r="B520" s="368">
        <f t="shared" si="13"/>
        <v>5425</v>
      </c>
      <c r="C520" s="368"/>
      <c r="D520" s="366" t="str">
        <f t="shared" si="10"/>
        <v/>
      </c>
    </row>
    <row r="521" s="302" customFormat="1" ht="17.65" customHeight="1" spans="1:4">
      <c r="A521" s="57" t="s">
        <v>970</v>
      </c>
      <c r="B521" s="368">
        <v>5425</v>
      </c>
      <c r="C521" s="368"/>
      <c r="D521" s="366" t="str">
        <f t="shared" si="10"/>
        <v/>
      </c>
    </row>
    <row r="522" s="302" customFormat="1" ht="17.65" customHeight="1" spans="1:4">
      <c r="A522" s="378" t="s">
        <v>512</v>
      </c>
      <c r="B522" s="367"/>
      <c r="C522" s="367"/>
      <c r="D522" s="366" t="str">
        <f t="shared" si="10"/>
        <v/>
      </c>
    </row>
    <row r="523" s="353" customFormat="1" ht="17.65" customHeight="1" spans="1:4">
      <c r="A523" s="318" t="s">
        <v>513</v>
      </c>
      <c r="B523" s="380">
        <v>1511</v>
      </c>
      <c r="C523" s="368">
        <v>0</v>
      </c>
      <c r="D523" s="366" t="str">
        <f t="shared" si="10"/>
        <v/>
      </c>
    </row>
    <row r="524" s="302" customFormat="1" ht="17.65" customHeight="1" spans="1:4">
      <c r="A524" s="318" t="s">
        <v>514</v>
      </c>
      <c r="B524" s="368"/>
      <c r="C524" s="368"/>
      <c r="D524" s="366" t="str">
        <f t="shared" si="10"/>
        <v/>
      </c>
    </row>
    <row r="525" s="302" customFormat="1" ht="17.65" customHeight="1" spans="1:4">
      <c r="A525" s="318" t="s">
        <v>515</v>
      </c>
      <c r="B525" s="380">
        <f t="shared" ref="B525:B529" si="14">B526</f>
        <v>5110</v>
      </c>
      <c r="C525" s="380">
        <v>0</v>
      </c>
      <c r="D525" s="366" t="str">
        <f t="shared" si="10"/>
        <v/>
      </c>
    </row>
    <row r="526" s="302" customFormat="1" ht="17.65" customHeight="1" spans="1:4">
      <c r="A526" s="383" t="s">
        <v>516</v>
      </c>
      <c r="B526" s="371">
        <f t="shared" si="14"/>
        <v>5110</v>
      </c>
      <c r="C526" s="371">
        <v>0</v>
      </c>
      <c r="D526" s="366" t="str">
        <f t="shared" si="10"/>
        <v/>
      </c>
    </row>
    <row r="527" s="302" customFormat="1" ht="17.65" customHeight="1" spans="1:4">
      <c r="A527" s="383" t="s">
        <v>517</v>
      </c>
      <c r="B527" s="371">
        <v>5110</v>
      </c>
      <c r="C527" s="371"/>
      <c r="D527" s="366" t="str">
        <f t="shared" si="10"/>
        <v/>
      </c>
    </row>
    <row r="528" s="302" customFormat="1" ht="17.65" customHeight="1" spans="1:4">
      <c r="A528" s="383" t="s">
        <v>518</v>
      </c>
      <c r="B528" s="371"/>
      <c r="C528" s="371">
        <v>0</v>
      </c>
      <c r="D528" s="366" t="str">
        <f t="shared" si="10"/>
        <v/>
      </c>
    </row>
    <row r="529" s="302" customFormat="1" ht="17.65" customHeight="1" spans="1:4">
      <c r="A529" s="384" t="s">
        <v>519</v>
      </c>
      <c r="B529" s="371">
        <f t="shared" si="14"/>
        <v>4004</v>
      </c>
      <c r="C529" s="371">
        <v>0</v>
      </c>
      <c r="D529" s="366" t="str">
        <f t="shared" si="10"/>
        <v/>
      </c>
    </row>
    <row r="530" s="302" customFormat="1" ht="17.65" customHeight="1" spans="1:4">
      <c r="A530" s="383" t="s">
        <v>520</v>
      </c>
      <c r="B530" s="371">
        <v>4004</v>
      </c>
      <c r="C530" s="371">
        <v>0</v>
      </c>
      <c r="D530" s="366" t="str">
        <f t="shared" si="10"/>
        <v/>
      </c>
    </row>
    <row r="531" s="302" customFormat="1" ht="17.65" customHeight="1" spans="1:4">
      <c r="A531" s="385" t="s">
        <v>521</v>
      </c>
      <c r="B531" s="386">
        <f>B517+B518+B522+B523+B524+B525+B529</f>
        <v>349081</v>
      </c>
      <c r="C531" s="386">
        <f>C517+C518+C522+C523+C524+C525+C529</f>
        <v>310483</v>
      </c>
      <c r="D531" s="366">
        <f t="shared" si="10"/>
        <v>0.889</v>
      </c>
    </row>
  </sheetData>
  <mergeCells count="5">
    <mergeCell ref="A1:D1"/>
    <mergeCell ref="A3:A4"/>
    <mergeCell ref="B3:B4"/>
    <mergeCell ref="C3:C4"/>
    <mergeCell ref="D3:D4"/>
  </mergeCells>
  <dataValidations count="2">
    <dataValidation type="textLength" operator="lessThanOrEqual" allowBlank="1" showInputMessage="1" showErrorMessage="1" errorTitle="提示" error="此处最多只能输入 [20] 个字符。" sqref="B3:D3">
      <formula1>20</formula1>
    </dataValidation>
    <dataValidation type="custom" allowBlank="1" showInputMessage="1" showErrorMessage="1" errorTitle="提示" error="对不起，此处只能输入数字。" sqref="C7 C8 C9 C10 C11 C13 C14 C15 C16 C17 C19 C20 B21 C21 B22 C22 B23 C23 C25 C26 C27 C28 C29 C30 C32 C33 C34 C35 C37 C38 C39 C40 C41 C43 C44 C46 C47 C49 C50 C51 C53 C54 C55 C56 C58 C59 C60 C61 C62 C64 C65 C66 C67 C69 C70 C71 C73 C74 C75 C77 C78 C79 C81 C82 C83 C84 C86 C87 C89 C90 C92 C93 C94 C95 C99 C100 C101 C102 C103 C105 C108 C109 C112 C114 C115 C116 C117 C118 C121 C122 C124 C125 C126 C128 C129 C130 C131 C132 C133 C134 C135 C137 C140 C141 C142 C148 C150 C152 C154 C155 C158 B507 C507 B508 C508 B509 C509 B510 C510 B511 C511 B512 B513 B514 B515 C515 B516 C516 B517 C517 B521 C521 B522 C522 B525 C525 B19:B20 B518:B520 B523:B524 C97:C98 C144:C145 C146:C147 C512:C514 C518:C520 C523:C524">
      <formula1>OR(B7="",ISNUMBER(B7))</formula1>
    </dataValidation>
  </dataValidations>
  <pageMargins left="0.75" right="0.75" top="1" bottom="1" header="0.5" footer="0.5"/>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2"/>
  <sheetViews>
    <sheetView workbookViewId="0">
      <selection activeCell="H14" sqref="H14"/>
    </sheetView>
  </sheetViews>
  <sheetFormatPr defaultColWidth="9" defaultRowHeight="13.5" outlineLevelCol="3"/>
  <cols>
    <col min="1" max="1" width="13.375" style="263" customWidth="1"/>
    <col min="2" max="2" width="28.5" style="263" customWidth="1"/>
    <col min="3" max="3" width="62" style="263" customWidth="1"/>
    <col min="4" max="4" width="9" style="263"/>
    <col min="5" max="14" width="11" style="263" customWidth="1"/>
    <col min="15" max="15" width="8.5" style="263" customWidth="1"/>
    <col min="16" max="16384" width="9" style="263"/>
  </cols>
  <sheetData>
    <row r="1" s="261" customFormat="1" ht="39" customHeight="1" spans="1:4">
      <c r="A1" s="335" t="s">
        <v>1482</v>
      </c>
      <c r="B1" s="335"/>
      <c r="C1" s="335"/>
      <c r="D1" s="336"/>
    </row>
    <row r="2" s="262" customFormat="1" ht="20" customHeight="1" spans="1:3">
      <c r="A2" s="337" t="s">
        <v>2</v>
      </c>
      <c r="B2" s="337"/>
      <c r="C2" s="337"/>
    </row>
    <row r="3" s="334" customFormat="1" ht="17.65" customHeight="1" spans="1:3">
      <c r="A3" s="338" t="s">
        <v>975</v>
      </c>
      <c r="B3" s="338"/>
      <c r="C3" s="338" t="s">
        <v>758</v>
      </c>
    </row>
    <row r="4" s="334" customFormat="1" ht="17.65" customHeight="1" spans="1:3">
      <c r="A4" s="339" t="s">
        <v>976</v>
      </c>
      <c r="B4" s="340" t="s">
        <v>977</v>
      </c>
      <c r="C4" s="338"/>
    </row>
    <row r="5" s="334" customFormat="1" ht="17.65" customHeight="1" spans="1:3">
      <c r="A5" s="341"/>
      <c r="B5" s="342" t="s">
        <v>978</v>
      </c>
      <c r="C5" s="343">
        <v>113057.79</v>
      </c>
    </row>
    <row r="6" s="334" customFormat="1" ht="17.65" customHeight="1" spans="1:3">
      <c r="A6" s="344" t="s">
        <v>979</v>
      </c>
      <c r="B6" s="345" t="s">
        <v>980</v>
      </c>
      <c r="C6" s="343">
        <v>34344.02</v>
      </c>
    </row>
    <row r="7" s="334" customFormat="1" ht="17.65" customHeight="1" spans="1:3">
      <c r="A7" s="344" t="s">
        <v>981</v>
      </c>
      <c r="B7" s="345" t="s">
        <v>982</v>
      </c>
      <c r="C7" s="343">
        <v>25299.18</v>
      </c>
    </row>
    <row r="8" s="334" customFormat="1" ht="17.65" customHeight="1" spans="1:3">
      <c r="A8" s="344" t="s">
        <v>983</v>
      </c>
      <c r="B8" s="345" t="s">
        <v>984</v>
      </c>
      <c r="C8" s="343">
        <v>5685.08</v>
      </c>
    </row>
    <row r="9" s="334" customFormat="1" ht="17.65" customHeight="1" spans="1:3">
      <c r="A9" s="344" t="s">
        <v>985</v>
      </c>
      <c r="B9" s="345" t="s">
        <v>986</v>
      </c>
      <c r="C9" s="343">
        <v>2091.39</v>
      </c>
    </row>
    <row r="10" s="334" customFormat="1" ht="17.65" customHeight="1" spans="1:3">
      <c r="A10" s="344" t="s">
        <v>987</v>
      </c>
      <c r="B10" s="345" t="s">
        <v>988</v>
      </c>
      <c r="C10" s="343">
        <v>1268.37</v>
      </c>
    </row>
    <row r="11" s="334" customFormat="1" ht="17.65" customHeight="1" spans="1:3">
      <c r="A11" s="344" t="s">
        <v>989</v>
      </c>
      <c r="B11" s="345" t="s">
        <v>990</v>
      </c>
      <c r="C11" s="343">
        <v>7627.17</v>
      </c>
    </row>
    <row r="12" s="334" customFormat="1" ht="17.65" customHeight="1" spans="1:3">
      <c r="A12" s="344" t="s">
        <v>991</v>
      </c>
      <c r="B12" s="345" t="s">
        <v>992</v>
      </c>
      <c r="C12" s="343">
        <v>4068.38</v>
      </c>
    </row>
    <row r="13" s="334" customFormat="1" ht="17.65" customHeight="1" spans="1:3">
      <c r="A13" s="344" t="s">
        <v>993</v>
      </c>
      <c r="B13" s="345" t="s">
        <v>994</v>
      </c>
      <c r="C13" s="343">
        <v>538.74</v>
      </c>
    </row>
    <row r="14" s="334" customFormat="1" ht="17.65" customHeight="1" spans="1:3">
      <c r="A14" s="344" t="s">
        <v>995</v>
      </c>
      <c r="B14" s="345" t="s">
        <v>996</v>
      </c>
      <c r="C14" s="343">
        <v>308.91</v>
      </c>
    </row>
    <row r="15" s="334" customFormat="1" ht="17.65" customHeight="1" spans="1:3">
      <c r="A15" s="344" t="s">
        <v>997</v>
      </c>
      <c r="B15" s="345" t="s">
        <v>998</v>
      </c>
      <c r="C15" s="343">
        <v>93</v>
      </c>
    </row>
    <row r="16" s="334" customFormat="1" ht="17.65" customHeight="1" spans="1:3">
      <c r="A16" s="344" t="s">
        <v>999</v>
      </c>
      <c r="B16" s="345" t="s">
        <v>1000</v>
      </c>
      <c r="C16" s="343">
        <v>1402.29</v>
      </c>
    </row>
    <row r="17" s="334" customFormat="1" ht="17.65" customHeight="1" spans="1:3">
      <c r="A17" s="344" t="s">
        <v>1001</v>
      </c>
      <c r="B17" s="345" t="s">
        <v>1002</v>
      </c>
      <c r="C17" s="343">
        <v>402.1</v>
      </c>
    </row>
    <row r="18" s="334" customFormat="1" ht="17.65" customHeight="1" spans="1:3">
      <c r="A18" s="344" t="s">
        <v>1003</v>
      </c>
      <c r="B18" s="345" t="s">
        <v>1004</v>
      </c>
      <c r="C18" s="343">
        <v>0</v>
      </c>
    </row>
    <row r="19" s="334" customFormat="1" ht="17.65" customHeight="1" spans="1:3">
      <c r="A19" s="344" t="s">
        <v>1005</v>
      </c>
      <c r="B19" s="345" t="s">
        <v>1006</v>
      </c>
      <c r="C19" s="343">
        <v>522.99</v>
      </c>
    </row>
    <row r="20" s="334" customFormat="1" ht="17.65" customHeight="1" spans="1:3">
      <c r="A20" s="344" t="s">
        <v>1007</v>
      </c>
      <c r="B20" s="345" t="s">
        <v>1008</v>
      </c>
      <c r="C20" s="343">
        <v>222.99</v>
      </c>
    </row>
    <row r="21" s="334" customFormat="1" ht="17.65" customHeight="1" spans="1:3">
      <c r="A21" s="344" t="s">
        <v>1009</v>
      </c>
      <c r="B21" s="345" t="s">
        <v>1010</v>
      </c>
      <c r="C21" s="343">
        <v>67.77</v>
      </c>
    </row>
    <row r="22" s="334" customFormat="1" ht="17.65" customHeight="1" spans="1:3">
      <c r="A22" s="344" t="s">
        <v>1011</v>
      </c>
      <c r="B22" s="345" t="s">
        <v>1012</v>
      </c>
      <c r="C22" s="343">
        <v>113.46</v>
      </c>
    </row>
    <row r="23" s="334" customFormat="1" ht="17.65" customHeight="1" spans="1:3">
      <c r="A23" s="344" t="s">
        <v>1013</v>
      </c>
      <c r="B23" s="345" t="s">
        <v>1014</v>
      </c>
      <c r="C23" s="343">
        <v>9</v>
      </c>
    </row>
    <row r="24" s="334" customFormat="1" ht="17.65" customHeight="1" spans="1:3">
      <c r="A24" s="344" t="s">
        <v>1015</v>
      </c>
      <c r="B24" s="345" t="s">
        <v>1016</v>
      </c>
      <c r="C24" s="343">
        <v>0</v>
      </c>
    </row>
    <row r="25" s="334" customFormat="1" ht="17.65" customHeight="1" spans="1:3">
      <c r="A25" s="344" t="s">
        <v>1017</v>
      </c>
      <c r="B25" s="345" t="s">
        <v>1018</v>
      </c>
      <c r="C25" s="343">
        <v>0</v>
      </c>
    </row>
    <row r="26" s="334" customFormat="1" ht="17.65" customHeight="1" spans="1:3">
      <c r="A26" s="344" t="s">
        <v>1019</v>
      </c>
      <c r="B26" s="345" t="s">
        <v>1020</v>
      </c>
      <c r="C26" s="343">
        <v>0</v>
      </c>
    </row>
    <row r="27" s="334" customFormat="1" ht="17.65" customHeight="1" spans="1:3">
      <c r="A27" s="344" t="s">
        <v>1021</v>
      </c>
      <c r="B27" s="345" t="s">
        <v>1022</v>
      </c>
      <c r="C27" s="343">
        <v>104.46</v>
      </c>
    </row>
    <row r="28" s="334" customFormat="1" ht="17.65" customHeight="1" spans="1:3">
      <c r="A28" s="346" t="s">
        <v>1023</v>
      </c>
      <c r="B28" s="347" t="s">
        <v>1024</v>
      </c>
      <c r="C28" s="348">
        <v>0</v>
      </c>
    </row>
    <row r="29" s="334" customFormat="1" ht="17.65" customHeight="1" spans="1:3">
      <c r="A29" s="349" t="s">
        <v>1025</v>
      </c>
      <c r="B29" s="350" t="s">
        <v>1026</v>
      </c>
      <c r="C29" s="351">
        <v>0</v>
      </c>
    </row>
    <row r="30" s="334" customFormat="1" ht="17.65" customHeight="1" spans="1:3">
      <c r="A30" s="349" t="s">
        <v>1027</v>
      </c>
      <c r="B30" s="350" t="s">
        <v>1028</v>
      </c>
      <c r="C30" s="351">
        <v>61.01</v>
      </c>
    </row>
    <row r="31" s="334" customFormat="1" ht="17.65" customHeight="1" spans="1:3">
      <c r="A31" s="349" t="s">
        <v>1029</v>
      </c>
      <c r="B31" s="350" t="s">
        <v>1014</v>
      </c>
      <c r="C31" s="351">
        <v>0</v>
      </c>
    </row>
    <row r="32" s="334" customFormat="1" ht="17.65" customHeight="1" spans="1:3">
      <c r="A32" s="349" t="s">
        <v>1030</v>
      </c>
      <c r="B32" s="350" t="s">
        <v>1016</v>
      </c>
      <c r="C32" s="351">
        <v>0</v>
      </c>
    </row>
    <row r="33" s="334" customFormat="1" ht="17.65" customHeight="1" spans="1:3">
      <c r="A33" s="349" t="s">
        <v>1031</v>
      </c>
      <c r="B33" s="350" t="s">
        <v>1018</v>
      </c>
      <c r="C33" s="351">
        <v>0</v>
      </c>
    </row>
    <row r="34" s="334" customFormat="1" ht="17.65" customHeight="1" spans="1:3">
      <c r="A34" s="349" t="s">
        <v>1032</v>
      </c>
      <c r="B34" s="350" t="s">
        <v>1022</v>
      </c>
      <c r="C34" s="351">
        <v>61.01</v>
      </c>
    </row>
    <row r="35" s="334" customFormat="1" ht="17.65" customHeight="1" spans="1:3">
      <c r="A35" s="349" t="s">
        <v>1033</v>
      </c>
      <c r="B35" s="350" t="s">
        <v>1024</v>
      </c>
      <c r="C35" s="351">
        <v>0</v>
      </c>
    </row>
    <row r="36" s="334" customFormat="1" ht="17.65" customHeight="1" spans="1:3">
      <c r="A36" s="349" t="s">
        <v>1034</v>
      </c>
      <c r="B36" s="350" t="s">
        <v>1026</v>
      </c>
      <c r="C36" s="351">
        <v>0</v>
      </c>
    </row>
    <row r="37" s="334" customFormat="1" ht="17.65" customHeight="1" spans="1:3">
      <c r="A37" s="349" t="s">
        <v>1035</v>
      </c>
      <c r="B37" s="350" t="s">
        <v>1036</v>
      </c>
      <c r="C37" s="351">
        <v>58386.39</v>
      </c>
    </row>
    <row r="38" s="334" customFormat="1" ht="17.65" customHeight="1" spans="1:3">
      <c r="A38" s="349" t="s">
        <v>1037</v>
      </c>
      <c r="B38" s="350" t="s">
        <v>1038</v>
      </c>
      <c r="C38" s="351">
        <v>54693.58</v>
      </c>
    </row>
    <row r="39" s="334" customFormat="1" ht="17.65" customHeight="1" spans="1:3">
      <c r="A39" s="349" t="s">
        <v>1039</v>
      </c>
      <c r="B39" s="350" t="s">
        <v>1040</v>
      </c>
      <c r="C39" s="351">
        <v>3692.81</v>
      </c>
    </row>
    <row r="40" s="334" customFormat="1" ht="17.65" customHeight="1" spans="1:3">
      <c r="A40" s="349" t="s">
        <v>1041</v>
      </c>
      <c r="B40" s="350" t="s">
        <v>1042</v>
      </c>
      <c r="C40" s="351">
        <v>0</v>
      </c>
    </row>
    <row r="41" s="334" customFormat="1" ht="17.65" customHeight="1" spans="1:3">
      <c r="A41" s="349" t="s">
        <v>1043</v>
      </c>
      <c r="B41" s="350" t="s">
        <v>1044</v>
      </c>
      <c r="C41" s="351">
        <v>286.07</v>
      </c>
    </row>
    <row r="42" s="334" customFormat="1" ht="17.65" customHeight="1" spans="1:3">
      <c r="A42" s="349" t="s">
        <v>1045</v>
      </c>
      <c r="B42" s="350" t="s">
        <v>1046</v>
      </c>
      <c r="C42" s="351">
        <v>277.27</v>
      </c>
    </row>
    <row r="43" s="334" customFormat="1" ht="17.65" customHeight="1" spans="1:3">
      <c r="A43" s="349" t="s">
        <v>1047</v>
      </c>
      <c r="B43" s="350" t="s">
        <v>1048</v>
      </c>
      <c r="C43" s="351">
        <v>8.8</v>
      </c>
    </row>
    <row r="44" s="334" customFormat="1" ht="17.65" customHeight="1" spans="1:3">
      <c r="A44" s="349" t="s">
        <v>1049</v>
      </c>
      <c r="B44" s="350" t="s">
        <v>1050</v>
      </c>
      <c r="C44" s="351">
        <v>365.5</v>
      </c>
    </row>
    <row r="45" s="334" customFormat="1" ht="17.65" customHeight="1" spans="1:3">
      <c r="A45" s="349" t="s">
        <v>1051</v>
      </c>
      <c r="B45" s="350" t="s">
        <v>1052</v>
      </c>
      <c r="C45" s="351">
        <v>365.5</v>
      </c>
    </row>
    <row r="46" s="334" customFormat="1" ht="17.65" customHeight="1" spans="1:3">
      <c r="A46" s="349" t="s">
        <v>1053</v>
      </c>
      <c r="B46" s="350" t="s">
        <v>1054</v>
      </c>
      <c r="C46" s="351">
        <v>0</v>
      </c>
    </row>
    <row r="47" s="334" customFormat="1" ht="17.65" customHeight="1" spans="1:3">
      <c r="A47" s="344" t="s">
        <v>1055</v>
      </c>
      <c r="B47" s="345" t="s">
        <v>1056</v>
      </c>
      <c r="C47" s="343">
        <v>0</v>
      </c>
    </row>
    <row r="48" s="334" customFormat="1" ht="17.65" customHeight="1" spans="1:3">
      <c r="A48" s="344" t="s">
        <v>1057</v>
      </c>
      <c r="B48" s="345" t="s">
        <v>1058</v>
      </c>
      <c r="C48" s="343">
        <v>0</v>
      </c>
    </row>
    <row r="49" s="334" customFormat="1" ht="17.65" customHeight="1" spans="1:3">
      <c r="A49" s="344" t="s">
        <v>1059</v>
      </c>
      <c r="B49" s="345" t="s">
        <v>1060</v>
      </c>
      <c r="C49" s="343">
        <v>0</v>
      </c>
    </row>
    <row r="50" s="334" customFormat="1" ht="17.65" customHeight="1" spans="1:3">
      <c r="A50" s="344" t="s">
        <v>1061</v>
      </c>
      <c r="B50" s="345" t="s">
        <v>1062</v>
      </c>
      <c r="C50" s="343">
        <v>0</v>
      </c>
    </row>
    <row r="51" s="334" customFormat="1" ht="17.65" customHeight="1" spans="1:3">
      <c r="A51" s="344" t="s">
        <v>1063</v>
      </c>
      <c r="B51" s="345" t="s">
        <v>1064</v>
      </c>
      <c r="C51" s="343">
        <v>11874.16</v>
      </c>
    </row>
    <row r="52" s="334" customFormat="1" ht="17.65" customHeight="1" spans="1:3">
      <c r="A52" s="344" t="s">
        <v>1065</v>
      </c>
      <c r="B52" s="345" t="s">
        <v>1066</v>
      </c>
      <c r="C52" s="343">
        <v>6732.56</v>
      </c>
    </row>
    <row r="53" s="334" customFormat="1" ht="17.65" customHeight="1" spans="1:3">
      <c r="A53" s="344" t="s">
        <v>1067</v>
      </c>
      <c r="B53" s="345" t="s">
        <v>1068</v>
      </c>
      <c r="C53" s="343">
        <v>34.35</v>
      </c>
    </row>
    <row r="54" s="334" customFormat="1" ht="17.65" customHeight="1" spans="1:3">
      <c r="A54" s="344" t="s">
        <v>1069</v>
      </c>
      <c r="B54" s="345" t="s">
        <v>1070</v>
      </c>
      <c r="C54" s="343">
        <v>0</v>
      </c>
    </row>
    <row r="55" s="334" customFormat="1" ht="17.65" customHeight="1" spans="1:3">
      <c r="A55" s="344" t="s">
        <v>1071</v>
      </c>
      <c r="B55" s="345" t="s">
        <v>1072</v>
      </c>
      <c r="C55" s="343">
        <v>4777.49</v>
      </c>
    </row>
    <row r="56" s="334" customFormat="1" ht="17.65" customHeight="1" spans="1:3">
      <c r="A56" s="344" t="s">
        <v>1073</v>
      </c>
      <c r="B56" s="345" t="s">
        <v>1074</v>
      </c>
      <c r="C56" s="343">
        <v>329.77</v>
      </c>
    </row>
    <row r="57" s="334" customFormat="1" ht="17.65" customHeight="1" spans="1:3">
      <c r="A57" s="344" t="s">
        <v>1075</v>
      </c>
      <c r="B57" s="345" t="s">
        <v>1076</v>
      </c>
      <c r="C57" s="343">
        <v>0</v>
      </c>
    </row>
    <row r="58" s="334" customFormat="1" ht="17.65" customHeight="1" spans="1:3">
      <c r="A58" s="344" t="s">
        <v>1077</v>
      </c>
      <c r="B58" s="345" t="s">
        <v>1078</v>
      </c>
      <c r="C58" s="343">
        <v>0</v>
      </c>
    </row>
    <row r="59" s="334" customFormat="1" ht="17.65" customHeight="1" spans="1:3">
      <c r="A59" s="344" t="s">
        <v>1079</v>
      </c>
      <c r="B59" s="345" t="s">
        <v>1080</v>
      </c>
      <c r="C59" s="343">
        <v>0</v>
      </c>
    </row>
    <row r="60" s="334" customFormat="1" ht="17.65" customHeight="1" spans="1:3">
      <c r="A60" s="344" t="s">
        <v>1081</v>
      </c>
      <c r="B60" s="345" t="s">
        <v>1082</v>
      </c>
      <c r="C60" s="343">
        <v>0</v>
      </c>
    </row>
    <row r="61" s="334" customFormat="1" ht="17.65" customHeight="1" spans="1:3">
      <c r="A61" s="344" t="s">
        <v>1083</v>
      </c>
      <c r="B61" s="345" t="s">
        <v>1084</v>
      </c>
      <c r="C61" s="343">
        <v>0</v>
      </c>
    </row>
    <row r="62" s="334" customFormat="1" ht="17.65" customHeight="1" spans="1:3">
      <c r="A62" s="344" t="s">
        <v>1085</v>
      </c>
      <c r="B62" s="345" t="s">
        <v>1086</v>
      </c>
      <c r="C62" s="343">
        <v>0</v>
      </c>
    </row>
    <row r="63" s="334" customFormat="1" ht="17.65" customHeight="1" spans="1:3">
      <c r="A63" s="344" t="s">
        <v>1087</v>
      </c>
      <c r="B63" s="345" t="s">
        <v>1088</v>
      </c>
      <c r="C63" s="343">
        <v>0</v>
      </c>
    </row>
    <row r="64" s="334" customFormat="1" ht="17.65" customHeight="1" spans="1:3">
      <c r="A64" s="344" t="s">
        <v>1089</v>
      </c>
      <c r="B64" s="345" t="s">
        <v>1090</v>
      </c>
      <c r="C64" s="343">
        <v>0</v>
      </c>
    </row>
    <row r="65" s="334" customFormat="1" ht="17.65" customHeight="1" spans="1:3">
      <c r="A65" s="344" t="s">
        <v>1091</v>
      </c>
      <c r="B65" s="345" t="s">
        <v>515</v>
      </c>
      <c r="C65" s="343">
        <v>0</v>
      </c>
    </row>
    <row r="66" s="334" customFormat="1" ht="17.65" customHeight="1" spans="1:3">
      <c r="A66" s="344" t="s">
        <v>1092</v>
      </c>
      <c r="B66" s="345" t="s">
        <v>1093</v>
      </c>
      <c r="C66" s="343">
        <v>0</v>
      </c>
    </row>
    <row r="67" s="334" customFormat="1" ht="17.65" customHeight="1" spans="1:3">
      <c r="A67" s="344" t="s">
        <v>1094</v>
      </c>
      <c r="B67" s="345" t="s">
        <v>1095</v>
      </c>
      <c r="C67" s="343">
        <v>0</v>
      </c>
    </row>
    <row r="68" s="334" customFormat="1" ht="17.65" customHeight="1" spans="1:3">
      <c r="A68" s="344" t="s">
        <v>1096</v>
      </c>
      <c r="B68" s="345" t="s">
        <v>508</v>
      </c>
      <c r="C68" s="343">
        <v>0</v>
      </c>
    </row>
    <row r="69" s="334" customFormat="1" ht="17.65" customHeight="1" spans="1:3">
      <c r="A69" s="344" t="s">
        <v>1097</v>
      </c>
      <c r="B69" s="345" t="s">
        <v>1098</v>
      </c>
      <c r="C69" s="343">
        <v>0</v>
      </c>
    </row>
    <row r="70" s="334" customFormat="1" ht="17.65" customHeight="1" spans="1:3">
      <c r="A70" s="344" t="s">
        <v>1099</v>
      </c>
      <c r="B70" s="345" t="s">
        <v>1100</v>
      </c>
      <c r="C70" s="343">
        <v>0</v>
      </c>
    </row>
    <row r="71" s="334" customFormat="1" ht="17.65" customHeight="1" spans="1:3">
      <c r="A71" s="344" t="s">
        <v>1101</v>
      </c>
      <c r="B71" s="345" t="s">
        <v>1102</v>
      </c>
      <c r="C71" s="343">
        <v>0</v>
      </c>
    </row>
    <row r="72" s="334" customFormat="1" ht="17.65" customHeight="1" spans="1:3">
      <c r="A72" s="344" t="s">
        <v>1103</v>
      </c>
      <c r="B72" s="345" t="s">
        <v>1104</v>
      </c>
      <c r="C72" s="343">
        <v>0</v>
      </c>
    </row>
    <row r="73" s="334" customFormat="1" ht="17.65" customHeight="1" spans="1:3">
      <c r="A73" s="344" t="s">
        <v>1105</v>
      </c>
      <c r="B73" s="345" t="s">
        <v>1106</v>
      </c>
      <c r="C73" s="343">
        <v>0</v>
      </c>
    </row>
    <row r="74" s="334" customFormat="1" ht="17.65" customHeight="1" spans="1:3">
      <c r="A74" s="344" t="s">
        <v>1107</v>
      </c>
      <c r="B74" s="345" t="s">
        <v>1108</v>
      </c>
      <c r="C74" s="343">
        <v>0</v>
      </c>
    </row>
    <row r="75" s="334" customFormat="1" ht="17.65" customHeight="1" spans="1:3">
      <c r="A75" s="344" t="s">
        <v>1109</v>
      </c>
      <c r="B75" s="345" t="s">
        <v>1110</v>
      </c>
      <c r="C75" s="343">
        <v>0</v>
      </c>
    </row>
    <row r="76" s="334" customFormat="1" ht="17.65" customHeight="1" spans="1:3">
      <c r="A76" s="344" t="s">
        <v>1111</v>
      </c>
      <c r="B76" s="345" t="s">
        <v>1112</v>
      </c>
      <c r="C76" s="343">
        <v>0</v>
      </c>
    </row>
    <row r="77" s="334" customFormat="1" ht="17.65" customHeight="1" spans="1:3">
      <c r="A77" s="344" t="s">
        <v>1113</v>
      </c>
      <c r="B77" s="345" t="s">
        <v>1114</v>
      </c>
      <c r="C77" s="343">
        <v>0</v>
      </c>
    </row>
    <row r="78" s="334" customFormat="1" ht="17.65" customHeight="1" spans="1:3">
      <c r="A78" s="344" t="s">
        <v>1115</v>
      </c>
      <c r="B78" s="345" t="s">
        <v>1116</v>
      </c>
      <c r="C78" s="343">
        <v>0</v>
      </c>
    </row>
    <row r="79" s="334" customFormat="1" ht="17.65" customHeight="1" spans="1:3">
      <c r="A79" s="344" t="s">
        <v>1117</v>
      </c>
      <c r="B79" s="345" t="s">
        <v>1118</v>
      </c>
      <c r="C79" s="343">
        <v>0</v>
      </c>
    </row>
    <row r="80" s="334" customFormat="1" ht="17.65" customHeight="1" spans="1:3">
      <c r="A80" s="344" t="s">
        <v>1119</v>
      </c>
      <c r="B80" s="345" t="s">
        <v>1120</v>
      </c>
      <c r="C80" s="343">
        <v>0</v>
      </c>
    </row>
    <row r="81" s="334" customFormat="1" ht="27" customHeight="1" spans="1:3">
      <c r="A81" s="344" t="s">
        <v>1121</v>
      </c>
      <c r="B81" s="345" t="s">
        <v>1122</v>
      </c>
      <c r="C81" s="343">
        <v>0</v>
      </c>
    </row>
    <row r="82" s="334" customFormat="1" ht="17.65" customHeight="1" spans="1:3">
      <c r="A82" s="344" t="s">
        <v>1123</v>
      </c>
      <c r="B82" s="345" t="s">
        <v>1124</v>
      </c>
      <c r="C82" s="343">
        <v>0</v>
      </c>
    </row>
  </sheetData>
  <mergeCells count="4">
    <mergeCell ref="A1:C1"/>
    <mergeCell ref="A2:C2"/>
    <mergeCell ref="A3:B3"/>
    <mergeCell ref="C3:C4"/>
  </mergeCells>
  <pageMargins left="0.75" right="0.75" top="1" bottom="1" header="0.5" footer="0.5"/>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H14" sqref="H14"/>
    </sheetView>
  </sheetViews>
  <sheetFormatPr defaultColWidth="9" defaultRowHeight="14.25" outlineLevelCol="4"/>
  <cols>
    <col min="1" max="1" width="43.625" style="181" customWidth="1"/>
    <col min="2" max="2" width="20.625" style="182" customWidth="1"/>
    <col min="3" max="3" width="20.625" style="181" customWidth="1"/>
    <col min="4" max="4" width="20" style="181" customWidth="1"/>
    <col min="5" max="5" width="20" style="322" customWidth="1"/>
    <col min="6" max="6" width="12.625" style="181"/>
    <col min="7" max="16370" width="9" style="181"/>
    <col min="16371" max="16372" width="35.625" style="181"/>
    <col min="16373" max="16384" width="9" style="181"/>
  </cols>
  <sheetData>
    <row r="1" s="178" customFormat="1" ht="39" customHeight="1" spans="1:5">
      <c r="A1" s="323" t="s">
        <v>1483</v>
      </c>
      <c r="B1" s="323"/>
      <c r="C1" s="323"/>
      <c r="D1" s="323"/>
      <c r="E1" s="324"/>
    </row>
    <row r="2" s="179" customFormat="1" ht="20" customHeight="1" spans="1:5">
      <c r="A2" s="187"/>
      <c r="B2" s="187"/>
      <c r="C2" s="325"/>
      <c r="D2" s="325"/>
      <c r="E2" s="143" t="s">
        <v>2</v>
      </c>
    </row>
    <row r="3" s="180" customFormat="1" ht="18.75" spans="1:5">
      <c r="A3" s="148" t="s">
        <v>1151</v>
      </c>
      <c r="B3" s="148" t="s">
        <v>978</v>
      </c>
      <c r="C3" s="326" t="s">
        <v>1152</v>
      </c>
      <c r="D3" s="326" t="s">
        <v>1153</v>
      </c>
      <c r="E3" s="326" t="s">
        <v>1154</v>
      </c>
    </row>
    <row r="4" s="181" customFormat="1" ht="18.75" spans="1:5">
      <c r="A4" s="327" t="s">
        <v>1155</v>
      </c>
      <c r="B4" s="328"/>
      <c r="C4" s="328"/>
      <c r="D4" s="328"/>
      <c r="E4" s="328"/>
    </row>
    <row r="5" s="181" customFormat="1" ht="18.75" spans="1:5">
      <c r="A5" s="188" t="s">
        <v>1156</v>
      </c>
      <c r="B5" s="189"/>
      <c r="C5" s="189"/>
      <c r="D5" s="189"/>
      <c r="E5" s="329"/>
    </row>
    <row r="6" s="181" customFormat="1" ht="18.75" spans="1:5">
      <c r="A6" s="188" t="s">
        <v>1157</v>
      </c>
      <c r="B6" s="189"/>
      <c r="C6" s="189"/>
      <c r="D6" s="189"/>
      <c r="E6" s="329"/>
    </row>
    <row r="7" s="181" customFormat="1" ht="18.75" spans="1:5">
      <c r="A7" s="188" t="s">
        <v>1158</v>
      </c>
      <c r="B7" s="189"/>
      <c r="C7" s="189"/>
      <c r="D7" s="189"/>
      <c r="E7" s="329"/>
    </row>
    <row r="8" s="181" customFormat="1" ht="18.75" spans="1:5">
      <c r="A8" s="188" t="s">
        <v>1159</v>
      </c>
      <c r="B8" s="189"/>
      <c r="C8" s="189"/>
      <c r="D8" s="189"/>
      <c r="E8" s="329"/>
    </row>
    <row r="9" s="181" customFormat="1" ht="18.75" spans="1:5">
      <c r="A9" s="188" t="s">
        <v>1160</v>
      </c>
      <c r="B9" s="189"/>
      <c r="C9" s="189"/>
      <c r="D9" s="189"/>
      <c r="E9" s="329"/>
    </row>
    <row r="10" s="181" customFormat="1" ht="18.75" spans="1:5">
      <c r="A10" s="188" t="s">
        <v>1161</v>
      </c>
      <c r="B10" s="189"/>
      <c r="C10" s="189"/>
      <c r="D10" s="189"/>
      <c r="E10" s="329"/>
    </row>
    <row r="11" s="181" customFormat="1" ht="18.75" spans="1:5">
      <c r="A11" s="188" t="s">
        <v>1162</v>
      </c>
      <c r="B11" s="189"/>
      <c r="C11" s="189"/>
      <c r="D11" s="189"/>
      <c r="E11" s="329"/>
    </row>
    <row r="12" s="181" customFormat="1" ht="18.75" spans="1:5">
      <c r="A12" s="188" t="s">
        <v>1163</v>
      </c>
      <c r="B12" s="189"/>
      <c r="C12" s="189"/>
      <c r="D12" s="189"/>
      <c r="E12" s="329"/>
    </row>
    <row r="13" s="181" customFormat="1" ht="18.75" spans="1:5">
      <c r="A13" s="188" t="s">
        <v>1164</v>
      </c>
      <c r="B13" s="189"/>
      <c r="C13" s="189"/>
      <c r="D13" s="189"/>
      <c r="E13" s="329"/>
    </row>
    <row r="14" s="181" customFormat="1" ht="18.75" spans="1:5">
      <c r="A14" s="188" t="s">
        <v>1165</v>
      </c>
      <c r="B14" s="189"/>
      <c r="C14" s="189"/>
      <c r="D14" s="189"/>
      <c r="E14" s="329"/>
    </row>
    <row r="15" s="181" customFormat="1" ht="18.75" spans="1:5">
      <c r="A15" s="188" t="s">
        <v>1166</v>
      </c>
      <c r="B15" s="189"/>
      <c r="C15" s="189"/>
      <c r="D15" s="189"/>
      <c r="E15" s="329"/>
    </row>
    <row r="16" s="181" customFormat="1" ht="18.75" spans="1:5">
      <c r="A16" s="327" t="s">
        <v>1167</v>
      </c>
      <c r="B16" s="328"/>
      <c r="C16" s="328"/>
      <c r="D16" s="328"/>
      <c r="E16" s="330"/>
    </row>
    <row r="17" s="181" customFormat="1" ht="18.75" spans="1:5">
      <c r="A17" s="327" t="s">
        <v>1168</v>
      </c>
      <c r="B17" s="328"/>
      <c r="C17" s="328"/>
      <c r="D17" s="328"/>
      <c r="E17" s="328"/>
    </row>
    <row r="18" s="181" customFormat="1" spans="1:5">
      <c r="A18" s="181" t="s">
        <v>1148</v>
      </c>
      <c r="B18" s="331"/>
      <c r="C18" s="332"/>
      <c r="D18" s="332"/>
      <c r="E18" s="333"/>
    </row>
  </sheetData>
  <mergeCells count="1">
    <mergeCell ref="A1:E1"/>
  </mergeCells>
  <conditionalFormatting sqref="B3:F3">
    <cfRule type="cellIs" dxfId="0" priority="2" stopIfTrue="1" operator="lessThanOrEqual">
      <formula>-1</formula>
    </cfRule>
  </conditionalFormatting>
  <conditionalFormatting sqref="E1:F1 F2">
    <cfRule type="cellIs" dxfId="0" priority="4" stopIfTrue="1" operator="lessThanOrEqual">
      <formula>-1</formula>
    </cfRule>
    <cfRule type="cellIs" dxfId="0" priority="3" stopIfTrue="1" operator="greaterThanOrEqual">
      <formula>10</formula>
    </cfRule>
  </conditionalFormatting>
  <conditionalFormatting sqref="B4:F7 C9:F16">
    <cfRule type="cellIs" dxfId="0" priority="1" stopIfTrue="1" operator="lessThanOrEqual">
      <formula>-1</formula>
    </cfRule>
  </conditionalFormatting>
  <pageMargins left="0.75" right="0.75" top="1" bottom="1" header="0.5" footer="0.5"/>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workbookViewId="0">
      <selection activeCell="H14" sqref="H14"/>
    </sheetView>
  </sheetViews>
  <sheetFormatPr defaultColWidth="9" defaultRowHeight="14.25" outlineLevelCol="3"/>
  <cols>
    <col min="1" max="1" width="35.75" style="302" customWidth="1"/>
    <col min="2" max="4" width="19.625" style="302" customWidth="1"/>
    <col min="5" max="16384" width="9" style="302"/>
  </cols>
  <sheetData>
    <row r="1" s="301" customFormat="1" ht="39" customHeight="1" spans="1:4">
      <c r="A1" s="278" t="s">
        <v>1484</v>
      </c>
      <c r="B1" s="278"/>
      <c r="C1" s="278"/>
      <c r="D1" s="278"/>
    </row>
    <row r="2" s="280" customFormat="1" ht="20" customHeight="1" spans="1:4">
      <c r="A2" s="303" t="str">
        <f>""</f>
        <v/>
      </c>
      <c r="B2" s="304"/>
      <c r="C2" s="281" t="s">
        <v>2</v>
      </c>
      <c r="D2" s="281"/>
    </row>
    <row r="3" s="302" customFormat="1" ht="18.95" hidden="1" customHeight="1" spans="1:4">
      <c r="A3" s="305"/>
      <c r="B3" s="306"/>
      <c r="C3" s="306"/>
      <c r="D3" s="307" t="s">
        <v>1228</v>
      </c>
    </row>
    <row r="4" s="302" customFormat="1" ht="23.45" customHeight="1" spans="1:4">
      <c r="A4" s="308" t="s">
        <v>3</v>
      </c>
      <c r="B4" s="283" t="s">
        <v>6</v>
      </c>
      <c r="C4" s="283" t="s">
        <v>758</v>
      </c>
      <c r="D4" s="283" t="s">
        <v>759</v>
      </c>
    </row>
    <row r="5" s="302" customFormat="1" ht="37.15" customHeight="1" spans="1:4">
      <c r="A5" s="309"/>
      <c r="B5" s="283"/>
      <c r="C5" s="283"/>
      <c r="D5" s="283"/>
    </row>
    <row r="6" s="302" customFormat="1" ht="30" customHeight="1" spans="1:4">
      <c r="A6" s="310" t="s">
        <v>524</v>
      </c>
      <c r="B6" s="311"/>
      <c r="C6" s="312"/>
      <c r="D6" s="313" t="str">
        <f t="shared" ref="D6:D31" si="0">IF(AND(B6&lt;&gt;0,C6&lt;&gt;0),C6/B6,"")</f>
        <v/>
      </c>
    </row>
    <row r="7" s="302" customFormat="1" ht="30" customHeight="1" spans="1:4">
      <c r="A7" s="310" t="s">
        <v>525</v>
      </c>
      <c r="B7" s="311"/>
      <c r="C7" s="312"/>
      <c r="D7" s="313" t="str">
        <f t="shared" si="0"/>
        <v/>
      </c>
    </row>
    <row r="8" s="302" customFormat="1" ht="30" customHeight="1" spans="1:4">
      <c r="A8" s="310" t="s">
        <v>527</v>
      </c>
      <c r="B8" s="311"/>
      <c r="C8" s="312"/>
      <c r="D8" s="313" t="str">
        <f t="shared" si="0"/>
        <v/>
      </c>
    </row>
    <row r="9" s="302" customFormat="1" ht="30" customHeight="1" spans="1:4">
      <c r="A9" s="310" t="s">
        <v>528</v>
      </c>
      <c r="B9" s="311">
        <f>SUM(B10:B16)</f>
        <v>8144</v>
      </c>
      <c r="C9" s="311">
        <f>SUM(C10:C16)</f>
        <v>52248</v>
      </c>
      <c r="D9" s="313">
        <f t="shared" si="0"/>
        <v>6.416</v>
      </c>
    </row>
    <row r="10" s="302" customFormat="1" ht="24" customHeight="1" spans="1:4">
      <c r="A10" s="314" t="s">
        <v>529</v>
      </c>
      <c r="B10" s="311">
        <v>6897</v>
      </c>
      <c r="C10" s="312">
        <v>52248</v>
      </c>
      <c r="D10" s="313">
        <f t="shared" si="0"/>
        <v>7.575</v>
      </c>
    </row>
    <row r="11" s="302" customFormat="1" ht="24" customHeight="1" spans="1:4">
      <c r="A11" s="315" t="s">
        <v>530</v>
      </c>
      <c r="B11" s="311"/>
      <c r="C11" s="312"/>
      <c r="D11" s="313" t="str">
        <f t="shared" si="0"/>
        <v/>
      </c>
    </row>
    <row r="12" s="302" customFormat="1" ht="24" customHeight="1" spans="1:4">
      <c r="A12" s="314" t="s">
        <v>531</v>
      </c>
      <c r="B12" s="311"/>
      <c r="C12" s="312"/>
      <c r="D12" s="313" t="str">
        <f t="shared" si="0"/>
        <v/>
      </c>
    </row>
    <row r="13" s="302" customFormat="1" ht="24" customHeight="1" spans="1:4">
      <c r="A13" s="315" t="s">
        <v>532</v>
      </c>
      <c r="B13" s="311"/>
      <c r="C13" s="312"/>
      <c r="D13" s="313" t="str">
        <f t="shared" si="0"/>
        <v/>
      </c>
    </row>
    <row r="14" s="302" customFormat="1" ht="24" customHeight="1" spans="1:4">
      <c r="A14" s="315" t="s">
        <v>533</v>
      </c>
      <c r="B14" s="311"/>
      <c r="C14" s="312"/>
      <c r="D14" s="313" t="str">
        <f t="shared" si="0"/>
        <v/>
      </c>
    </row>
    <row r="15" s="302" customFormat="1" ht="24" customHeight="1" spans="1:4">
      <c r="A15" s="315" t="s">
        <v>534</v>
      </c>
      <c r="B15" s="311">
        <v>1247</v>
      </c>
      <c r="C15" s="312"/>
      <c r="D15" s="313" t="str">
        <f t="shared" si="0"/>
        <v/>
      </c>
    </row>
    <row r="16" s="302" customFormat="1" ht="24" customHeight="1" spans="1:4">
      <c r="A16" s="314" t="s">
        <v>535</v>
      </c>
      <c r="B16" s="311"/>
      <c r="C16" s="312"/>
      <c r="D16" s="313" t="str">
        <f t="shared" si="0"/>
        <v/>
      </c>
    </row>
    <row r="17" s="302" customFormat="1" ht="30" customHeight="1" spans="1:4">
      <c r="A17" s="310" t="s">
        <v>536</v>
      </c>
      <c r="B17" s="311"/>
      <c r="C17" s="312"/>
      <c r="D17" s="313" t="str">
        <f t="shared" si="0"/>
        <v/>
      </c>
    </row>
    <row r="18" s="302" customFormat="1" ht="30" customHeight="1" spans="1:4">
      <c r="A18" s="310" t="s">
        <v>537</v>
      </c>
      <c r="B18" s="311"/>
      <c r="C18" s="311"/>
      <c r="D18" s="313" t="str">
        <f t="shared" si="0"/>
        <v/>
      </c>
    </row>
    <row r="19" s="302" customFormat="1" ht="30" customHeight="1" spans="1:4">
      <c r="A19" s="310" t="s">
        <v>538</v>
      </c>
      <c r="B19" s="311"/>
      <c r="C19" s="312"/>
      <c r="D19" s="313" t="str">
        <f t="shared" si="0"/>
        <v/>
      </c>
    </row>
    <row r="20" s="302" customFormat="1" ht="30" customHeight="1" spans="1:4">
      <c r="A20" s="310" t="s">
        <v>539</v>
      </c>
      <c r="B20" s="311"/>
      <c r="C20" s="312"/>
      <c r="D20" s="313" t="str">
        <f t="shared" si="0"/>
        <v/>
      </c>
    </row>
    <row r="21" s="302" customFormat="1" ht="30" customHeight="1" spans="1:4">
      <c r="A21" s="310" t="s">
        <v>540</v>
      </c>
      <c r="B21" s="311"/>
      <c r="C21" s="311"/>
      <c r="D21" s="313" t="str">
        <f t="shared" si="0"/>
        <v/>
      </c>
    </row>
    <row r="22" s="302" customFormat="1" ht="30" customHeight="1" spans="1:4">
      <c r="A22" s="310" t="s">
        <v>541</v>
      </c>
      <c r="B22" s="311">
        <v>291</v>
      </c>
      <c r="C22" s="311">
        <v>240</v>
      </c>
      <c r="D22" s="313">
        <f t="shared" si="0"/>
        <v>0.825</v>
      </c>
    </row>
    <row r="23" s="302" customFormat="1" ht="30" customHeight="1" spans="1:4">
      <c r="A23" s="316" t="s">
        <v>32</v>
      </c>
      <c r="B23" s="317">
        <f>SUM(B6:B9,B17:B22)</f>
        <v>8435</v>
      </c>
      <c r="C23" s="317">
        <f>SUM(C6:C9,C17:C22)</f>
        <v>52488</v>
      </c>
      <c r="D23" s="313">
        <f t="shared" si="0"/>
        <v>6.223</v>
      </c>
    </row>
    <row r="24" s="302" customFormat="1" ht="30" customHeight="1" spans="1:4">
      <c r="A24" s="318" t="s">
        <v>33</v>
      </c>
      <c r="B24" s="317">
        <f>SUM(B25,B28,B29,B30)</f>
        <v>1938</v>
      </c>
      <c r="C24" s="317">
        <f>C25</f>
        <v>1490</v>
      </c>
      <c r="D24" s="313">
        <f t="shared" si="0"/>
        <v>0.769</v>
      </c>
    </row>
    <row r="25" s="302" customFormat="1" ht="24" customHeight="1" spans="1:4">
      <c r="A25" s="315" t="s">
        <v>542</v>
      </c>
      <c r="B25" s="311">
        <f>B26+B27</f>
        <v>1773</v>
      </c>
      <c r="C25" s="311">
        <f>SUM(C26:C27)</f>
        <v>1490</v>
      </c>
      <c r="D25" s="313">
        <f t="shared" si="0"/>
        <v>0.84</v>
      </c>
    </row>
    <row r="26" s="302" customFormat="1" ht="24" customHeight="1" spans="1:4">
      <c r="A26" s="315" t="s">
        <v>543</v>
      </c>
      <c r="B26" s="311">
        <v>1773</v>
      </c>
      <c r="C26" s="312">
        <v>1490</v>
      </c>
      <c r="D26" s="313">
        <f t="shared" si="0"/>
        <v>0.84</v>
      </c>
    </row>
    <row r="27" s="302" customFormat="1" ht="24" customHeight="1" spans="1:4">
      <c r="A27" s="315" t="s">
        <v>544</v>
      </c>
      <c r="B27" s="311"/>
      <c r="C27" s="312"/>
      <c r="D27" s="313" t="str">
        <f t="shared" si="0"/>
        <v/>
      </c>
    </row>
    <row r="28" s="302" customFormat="1" ht="30" customHeight="1" spans="1:4">
      <c r="A28" s="318" t="s">
        <v>545</v>
      </c>
      <c r="B28" s="311">
        <v>45</v>
      </c>
      <c r="C28" s="311">
        <v>711</v>
      </c>
      <c r="D28" s="313">
        <f t="shared" si="0"/>
        <v>15.8</v>
      </c>
    </row>
    <row r="29" s="302" customFormat="1" ht="30" customHeight="1" spans="1:4">
      <c r="A29" s="318" t="s">
        <v>546</v>
      </c>
      <c r="B29" s="311"/>
      <c r="C29" s="312"/>
      <c r="D29" s="313" t="str">
        <f t="shared" si="0"/>
        <v/>
      </c>
    </row>
    <row r="30" s="302" customFormat="1" ht="30" customHeight="1" spans="1:4">
      <c r="A30" s="319" t="s">
        <v>547</v>
      </c>
      <c r="B30" s="320">
        <v>120</v>
      </c>
      <c r="C30" s="320">
        <v>15000</v>
      </c>
      <c r="D30" s="313">
        <f t="shared" si="0"/>
        <v>125</v>
      </c>
    </row>
    <row r="31" s="302" customFormat="1" ht="30" customHeight="1" spans="1:4">
      <c r="A31" s="316" t="s">
        <v>94</v>
      </c>
      <c r="B31" s="321">
        <f>SUM(B23:B24)</f>
        <v>10373</v>
      </c>
      <c r="C31" s="321">
        <f>SUM(C23,C24,C28,C30)</f>
        <v>69689</v>
      </c>
      <c r="D31" s="313">
        <f t="shared" si="0"/>
        <v>6.718</v>
      </c>
    </row>
  </sheetData>
  <mergeCells count="6">
    <mergeCell ref="A1:D1"/>
    <mergeCell ref="C2:D2"/>
    <mergeCell ref="A4:A5"/>
    <mergeCell ref="B4:B5"/>
    <mergeCell ref="C4:C5"/>
    <mergeCell ref="D4:D5"/>
  </mergeCells>
  <dataValidations count="2">
    <dataValidation type="textLength" operator="lessThanOrEqual" allowBlank="1" showInputMessage="1" showErrorMessage="1" errorTitle="提示" error="此处最多只能输入 [20] 个字符。" sqref="D4 B3:C4">
      <formula1>20</formula1>
    </dataValidation>
    <dataValidation type="custom" allowBlank="1" showInputMessage="1" showErrorMessage="1" errorTitle="提示" error="对不起，此处只能输入数字。" sqref="B6:C31">
      <formula1>OR(B6="",ISNUMBER(B6))</formula1>
    </dataValidation>
  </dataValidations>
  <pageMargins left="0.75" right="0.75" top="1" bottom="1" header="0.5" footer="0.5"/>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2"/>
  <sheetViews>
    <sheetView workbookViewId="0">
      <selection activeCell="H14" sqref="H14"/>
    </sheetView>
  </sheetViews>
  <sheetFormatPr defaultColWidth="9" defaultRowHeight="14.25" outlineLevelCol="3"/>
  <cols>
    <col min="1" max="1" width="39.625" style="276" customWidth="1"/>
    <col min="2" max="4" width="18.625" style="159" customWidth="1"/>
    <col min="5" max="16384" width="9" style="159"/>
  </cols>
  <sheetData>
    <row r="1" s="174" customFormat="1" ht="39" customHeight="1" spans="1:4">
      <c r="A1" s="277" t="s">
        <v>1485</v>
      </c>
      <c r="B1" s="278"/>
      <c r="C1" s="278"/>
      <c r="D1" s="278"/>
    </row>
    <row r="2" s="175" customFormat="1" ht="20" customHeight="1" spans="1:4">
      <c r="A2" s="279">
        <v>0</v>
      </c>
      <c r="B2" s="280"/>
      <c r="C2" s="281" t="s">
        <v>2</v>
      </c>
      <c r="D2" s="281"/>
    </row>
    <row r="3" s="159" customFormat="1" ht="28.9" customHeight="1" spans="1:4">
      <c r="A3" s="282" t="s">
        <v>3</v>
      </c>
      <c r="B3" s="283" t="s">
        <v>6</v>
      </c>
      <c r="C3" s="283" t="s">
        <v>758</v>
      </c>
      <c r="D3" s="283" t="s">
        <v>759</v>
      </c>
    </row>
    <row r="4" s="159" customFormat="1" ht="28.9" customHeight="1" spans="1:4">
      <c r="A4" s="284"/>
      <c r="B4" s="283"/>
      <c r="C4" s="283"/>
      <c r="D4" s="283"/>
    </row>
    <row r="5" s="159" customFormat="1" ht="30" customHeight="1" spans="1:4">
      <c r="A5" s="285" t="s">
        <v>1233</v>
      </c>
      <c r="B5" s="286">
        <f>SUM(B6,B10)</f>
        <v>50</v>
      </c>
      <c r="C5" s="286">
        <f>SUM(C6,C10)</f>
        <v>40</v>
      </c>
      <c r="D5" s="287">
        <f t="shared" ref="D5:D68" si="0">IF(AND(B5&lt;&gt;0,C5&lt;&gt;0),C5/B5,"")</f>
        <v>0.8</v>
      </c>
    </row>
    <row r="6" s="159" customFormat="1" ht="30" customHeight="1" spans="1:4">
      <c r="A6" s="285" t="s">
        <v>551</v>
      </c>
      <c r="B6" s="288">
        <f>SUM(B7:B9)</f>
        <v>20</v>
      </c>
      <c r="C6" s="288">
        <f>SUM(C7:C9)</f>
        <v>10</v>
      </c>
      <c r="D6" s="289">
        <f t="shared" si="0"/>
        <v>0.5</v>
      </c>
    </row>
    <row r="7" s="159" customFormat="1" ht="24.95" customHeight="1" spans="1:4">
      <c r="A7" s="290" t="s">
        <v>552</v>
      </c>
      <c r="B7" s="288">
        <v>1</v>
      </c>
      <c r="C7" s="288"/>
      <c r="D7" s="289" t="str">
        <f t="shared" si="0"/>
        <v/>
      </c>
    </row>
    <row r="8" s="159" customFormat="1" ht="24.95" customHeight="1" spans="1:4">
      <c r="A8" s="290" t="s">
        <v>553</v>
      </c>
      <c r="B8" s="288">
        <v>10</v>
      </c>
      <c r="C8" s="291">
        <v>10</v>
      </c>
      <c r="D8" s="289">
        <f t="shared" si="0"/>
        <v>1</v>
      </c>
    </row>
    <row r="9" s="159" customFormat="1" ht="24.95" customHeight="1" spans="1:4">
      <c r="A9" s="290" t="s">
        <v>554</v>
      </c>
      <c r="B9" s="288">
        <v>9</v>
      </c>
      <c r="C9" s="291"/>
      <c r="D9" s="289" t="str">
        <f t="shared" si="0"/>
        <v/>
      </c>
    </row>
    <row r="10" s="159" customFormat="1" ht="30" customHeight="1" spans="1:4">
      <c r="A10" s="285" t="s">
        <v>555</v>
      </c>
      <c r="B10" s="288">
        <f>SUM(B11)</f>
        <v>30</v>
      </c>
      <c r="C10" s="288">
        <f>SUM(C11)</f>
        <v>30</v>
      </c>
      <c r="D10" s="289">
        <f t="shared" si="0"/>
        <v>1</v>
      </c>
    </row>
    <row r="11" s="159" customFormat="1" ht="24.95" customHeight="1" spans="1:4">
      <c r="A11" s="290" t="s">
        <v>556</v>
      </c>
      <c r="B11" s="288">
        <v>30</v>
      </c>
      <c r="C11" s="291">
        <v>30</v>
      </c>
      <c r="D11" s="289">
        <f t="shared" si="0"/>
        <v>1</v>
      </c>
    </row>
    <row r="12" s="159" customFormat="1" ht="30" customHeight="1" spans="1:4">
      <c r="A12" s="292" t="s">
        <v>558</v>
      </c>
      <c r="B12" s="286">
        <f>SUM(B13+C17)</f>
        <v>66</v>
      </c>
      <c r="C12" s="286">
        <v>40</v>
      </c>
      <c r="D12" s="287">
        <f t="shared" si="0"/>
        <v>0.606</v>
      </c>
    </row>
    <row r="13" s="159" customFormat="1" ht="30" customHeight="1" spans="1:4">
      <c r="A13" s="292" t="s">
        <v>559</v>
      </c>
      <c r="B13" s="288">
        <f>SUM(B14:B16)</f>
        <v>66</v>
      </c>
      <c r="C13" s="288">
        <f>SUM(C14:C16)</f>
        <v>40</v>
      </c>
      <c r="D13" s="289">
        <f t="shared" si="0"/>
        <v>0.606</v>
      </c>
    </row>
    <row r="14" s="159" customFormat="1" ht="24.95" customHeight="1" spans="1:4">
      <c r="A14" s="293" t="s">
        <v>560</v>
      </c>
      <c r="B14" s="288">
        <v>66</v>
      </c>
      <c r="C14" s="294">
        <v>40</v>
      </c>
      <c r="D14" s="289">
        <f t="shared" si="0"/>
        <v>0.606</v>
      </c>
    </row>
    <row r="15" s="159" customFormat="1" ht="24.95" customHeight="1" spans="1:4">
      <c r="A15" s="293" t="s">
        <v>561</v>
      </c>
      <c r="B15" s="288"/>
      <c r="C15" s="294"/>
      <c r="D15" s="289" t="str">
        <f t="shared" si="0"/>
        <v/>
      </c>
    </row>
    <row r="16" s="159" customFormat="1" ht="24.95" customHeight="1" spans="1:4">
      <c r="A16" s="293" t="s">
        <v>562</v>
      </c>
      <c r="B16" s="288"/>
      <c r="C16" s="294"/>
      <c r="D16" s="289" t="str">
        <f t="shared" si="0"/>
        <v/>
      </c>
    </row>
    <row r="17" s="159" customFormat="1" ht="30" customHeight="1" spans="1:4">
      <c r="A17" s="292" t="s">
        <v>563</v>
      </c>
      <c r="B17" s="288">
        <f>SUM(B18:B20)</f>
        <v>0</v>
      </c>
      <c r="C17" s="288">
        <f>SUM(C18:C20)</f>
        <v>0</v>
      </c>
      <c r="D17" s="289" t="str">
        <f t="shared" si="0"/>
        <v/>
      </c>
    </row>
    <row r="18" s="159" customFormat="1" ht="24.95" customHeight="1" spans="1:4">
      <c r="A18" s="293" t="s">
        <v>560</v>
      </c>
      <c r="B18" s="288"/>
      <c r="C18" s="294"/>
      <c r="D18" s="289" t="str">
        <f t="shared" si="0"/>
        <v/>
      </c>
    </row>
    <row r="19" s="159" customFormat="1" ht="24.95" customHeight="1" spans="1:4">
      <c r="A19" s="293" t="s">
        <v>561</v>
      </c>
      <c r="B19" s="288"/>
      <c r="C19" s="294"/>
      <c r="D19" s="289" t="str">
        <f t="shared" si="0"/>
        <v/>
      </c>
    </row>
    <row r="20" s="159" customFormat="1" ht="24.95" customHeight="1" spans="1:4">
      <c r="A20" s="293" t="s">
        <v>564</v>
      </c>
      <c r="B20" s="288"/>
      <c r="C20" s="294"/>
      <c r="D20" s="289" t="str">
        <f t="shared" si="0"/>
        <v/>
      </c>
    </row>
    <row r="21" s="159" customFormat="1" ht="30" customHeight="1" spans="1:4">
      <c r="A21" s="292" t="s">
        <v>565</v>
      </c>
      <c r="B21" s="288"/>
      <c r="C21" s="288"/>
      <c r="D21" s="289" t="str">
        <f t="shared" si="0"/>
        <v/>
      </c>
    </row>
    <row r="22" s="159" customFormat="1" ht="30" customHeight="1" spans="1:4">
      <c r="A22" s="292" t="s">
        <v>566</v>
      </c>
      <c r="B22" s="286">
        <f>SUM(B30+B23+B53)</f>
        <v>4225</v>
      </c>
      <c r="C22" s="286">
        <f>SUM(C30+C23+C53)</f>
        <v>53199</v>
      </c>
      <c r="D22" s="287">
        <f t="shared" si="0"/>
        <v>12.591</v>
      </c>
    </row>
    <row r="23" s="159" customFormat="1" ht="24.95" customHeight="1" spans="1:4">
      <c r="A23" s="293" t="s">
        <v>1234</v>
      </c>
      <c r="B23" s="288">
        <f>SUM(B24:B29)</f>
        <v>0</v>
      </c>
      <c r="C23" s="288"/>
      <c r="D23" s="289" t="str">
        <f t="shared" si="0"/>
        <v/>
      </c>
    </row>
    <row r="24" s="159" customFormat="1" ht="24.95" customHeight="1" spans="1:4">
      <c r="A24" s="293" t="s">
        <v>1235</v>
      </c>
      <c r="B24" s="288"/>
      <c r="C24" s="294"/>
      <c r="D24" s="289" t="str">
        <f t="shared" si="0"/>
        <v/>
      </c>
    </row>
    <row r="25" s="159" customFormat="1" ht="24.95" customHeight="1" spans="1:4">
      <c r="A25" s="293" t="s">
        <v>1236</v>
      </c>
      <c r="B25" s="288"/>
      <c r="C25" s="294"/>
      <c r="D25" s="289" t="str">
        <f t="shared" si="0"/>
        <v/>
      </c>
    </row>
    <row r="26" s="159" customFormat="1" ht="24.95" customHeight="1" spans="1:4">
      <c r="A26" s="293" t="s">
        <v>576</v>
      </c>
      <c r="B26" s="288"/>
      <c r="C26" s="294"/>
      <c r="D26" s="289" t="str">
        <f t="shared" si="0"/>
        <v/>
      </c>
    </row>
    <row r="27" s="159" customFormat="1" ht="24.95" customHeight="1" spans="1:4">
      <c r="A27" s="293" t="s">
        <v>1237</v>
      </c>
      <c r="B27" s="288"/>
      <c r="C27" s="294"/>
      <c r="D27" s="289" t="str">
        <f t="shared" si="0"/>
        <v/>
      </c>
    </row>
    <row r="28" s="159" customFormat="1" ht="24.95" customHeight="1" spans="1:4">
      <c r="A28" s="293" t="s">
        <v>577</v>
      </c>
      <c r="B28" s="288"/>
      <c r="C28" s="294"/>
      <c r="D28" s="289" t="str">
        <f t="shared" si="0"/>
        <v/>
      </c>
    </row>
    <row r="29" s="159" customFormat="1" ht="30" customHeight="1" spans="1:4">
      <c r="A29" s="293" t="s">
        <v>578</v>
      </c>
      <c r="B29" s="288"/>
      <c r="C29" s="294"/>
      <c r="D29" s="289" t="str">
        <f t="shared" si="0"/>
        <v/>
      </c>
    </row>
    <row r="30" s="159" customFormat="1" ht="30" customHeight="1" spans="1:4">
      <c r="A30" s="292" t="s">
        <v>567</v>
      </c>
      <c r="B30" s="288">
        <f>SUM(B31:B41)</f>
        <v>3943</v>
      </c>
      <c r="C30" s="288">
        <f>SUM(C31:C41)</f>
        <v>52959</v>
      </c>
      <c r="D30" s="289">
        <f t="shared" si="0"/>
        <v>13.431</v>
      </c>
    </row>
    <row r="31" s="159" customFormat="1" ht="24.95" customHeight="1" spans="1:4">
      <c r="A31" s="293" t="s">
        <v>568</v>
      </c>
      <c r="B31" s="288">
        <v>656</v>
      </c>
      <c r="C31" s="294">
        <v>6763</v>
      </c>
      <c r="D31" s="289">
        <f t="shared" si="0"/>
        <v>10.309</v>
      </c>
    </row>
    <row r="32" s="159" customFormat="1" ht="24.95" customHeight="1" spans="1:4">
      <c r="A32" s="293" t="s">
        <v>569</v>
      </c>
      <c r="B32" s="288"/>
      <c r="C32" s="294"/>
      <c r="D32" s="289" t="str">
        <f t="shared" si="0"/>
        <v/>
      </c>
    </row>
    <row r="33" s="159" customFormat="1" ht="24.95" customHeight="1" spans="1:4">
      <c r="A33" s="293" t="s">
        <v>570</v>
      </c>
      <c r="B33" s="288">
        <v>419</v>
      </c>
      <c r="C33" s="294">
        <v>9937</v>
      </c>
      <c r="D33" s="289">
        <f t="shared" si="0"/>
        <v>23.716</v>
      </c>
    </row>
    <row r="34" s="159" customFormat="1" ht="24.95" customHeight="1" spans="1:4">
      <c r="A34" s="293" t="s">
        <v>571</v>
      </c>
      <c r="B34" s="288">
        <v>355</v>
      </c>
      <c r="C34" s="294">
        <v>1612</v>
      </c>
      <c r="D34" s="289">
        <f t="shared" si="0"/>
        <v>4.541</v>
      </c>
    </row>
    <row r="35" s="159" customFormat="1" ht="24.95" customHeight="1" spans="1:4">
      <c r="A35" s="293" t="s">
        <v>572</v>
      </c>
      <c r="B35" s="288"/>
      <c r="C35" s="294"/>
      <c r="D35" s="289" t="str">
        <f t="shared" si="0"/>
        <v/>
      </c>
    </row>
    <row r="36" s="159" customFormat="1" ht="24.95" customHeight="1" spans="1:4">
      <c r="A36" s="293" t="s">
        <v>573</v>
      </c>
      <c r="B36" s="288">
        <v>37</v>
      </c>
      <c r="C36" s="294">
        <v>180</v>
      </c>
      <c r="D36" s="289">
        <f t="shared" si="0"/>
        <v>4.865</v>
      </c>
    </row>
    <row r="37" s="159" customFormat="1" ht="24.95" customHeight="1" spans="1:4">
      <c r="A37" s="290" t="s">
        <v>574</v>
      </c>
      <c r="B37" s="288"/>
      <c r="C37" s="294"/>
      <c r="D37" s="289" t="str">
        <f t="shared" si="0"/>
        <v/>
      </c>
    </row>
    <row r="38" s="159" customFormat="1" ht="24.95" customHeight="1" spans="1:4">
      <c r="A38" s="290" t="s">
        <v>575</v>
      </c>
      <c r="B38" s="288"/>
      <c r="C38" s="294"/>
      <c r="D38" s="289" t="str">
        <f t="shared" si="0"/>
        <v/>
      </c>
    </row>
    <row r="39" s="159" customFormat="1" ht="24.95" customHeight="1" spans="1:4">
      <c r="A39" s="293" t="s">
        <v>576</v>
      </c>
      <c r="B39" s="288"/>
      <c r="C39" s="294"/>
      <c r="D39" s="289" t="str">
        <f t="shared" si="0"/>
        <v/>
      </c>
    </row>
    <row r="40" s="159" customFormat="1" ht="24.95" customHeight="1" spans="1:4">
      <c r="A40" s="293" t="s">
        <v>577</v>
      </c>
      <c r="B40" s="288"/>
      <c r="C40" s="294"/>
      <c r="D40" s="289" t="str">
        <f t="shared" si="0"/>
        <v/>
      </c>
    </row>
    <row r="41" s="159" customFormat="1" ht="30" customHeight="1" spans="1:4">
      <c r="A41" s="293" t="s">
        <v>578</v>
      </c>
      <c r="B41" s="288">
        <v>2476</v>
      </c>
      <c r="C41" s="294">
        <v>34467</v>
      </c>
      <c r="D41" s="289">
        <f t="shared" si="0"/>
        <v>13.92</v>
      </c>
    </row>
    <row r="42" s="159" customFormat="1" ht="30" customHeight="1" spans="1:4">
      <c r="A42" s="293" t="s">
        <v>579</v>
      </c>
      <c r="B42" s="288"/>
      <c r="C42" s="288"/>
      <c r="D42" s="289" t="str">
        <f t="shared" si="0"/>
        <v/>
      </c>
    </row>
    <row r="43" s="159" customFormat="1" ht="30" customHeight="1" spans="1:4">
      <c r="A43" s="293" t="s">
        <v>580</v>
      </c>
      <c r="B43" s="288">
        <f>SUM(B44:B46)</f>
        <v>0</v>
      </c>
      <c r="C43" s="288"/>
      <c r="D43" s="289" t="str">
        <f t="shared" si="0"/>
        <v/>
      </c>
    </row>
    <row r="44" s="159" customFormat="1" ht="24.95" customHeight="1" spans="1:4">
      <c r="A44" s="293" t="s">
        <v>581</v>
      </c>
      <c r="B44" s="288"/>
      <c r="C44" s="294"/>
      <c r="D44" s="289" t="str">
        <f t="shared" si="0"/>
        <v/>
      </c>
    </row>
    <row r="45" s="159" customFormat="1" ht="24.95" customHeight="1" spans="1:4">
      <c r="A45" s="293" t="s">
        <v>582</v>
      </c>
      <c r="B45" s="288"/>
      <c r="C45" s="294"/>
      <c r="D45" s="289" t="str">
        <f t="shared" si="0"/>
        <v/>
      </c>
    </row>
    <row r="46" s="159" customFormat="1" ht="24.95" customHeight="1" spans="1:4">
      <c r="A46" s="293" t="s">
        <v>583</v>
      </c>
      <c r="B46" s="288"/>
      <c r="C46" s="294"/>
      <c r="D46" s="289" t="str">
        <f t="shared" si="0"/>
        <v/>
      </c>
    </row>
    <row r="47" s="159" customFormat="1" ht="30" customHeight="1" spans="1:4">
      <c r="A47" s="293" t="s">
        <v>1238</v>
      </c>
      <c r="B47" s="288"/>
      <c r="C47" s="294"/>
      <c r="D47" s="289" t="str">
        <f t="shared" si="0"/>
        <v/>
      </c>
    </row>
    <row r="48" s="159" customFormat="1" ht="30" customHeight="1" spans="1:4">
      <c r="A48" s="293" t="s">
        <v>585</v>
      </c>
      <c r="B48" s="288">
        <f>SUM(B49:B51)</f>
        <v>0</v>
      </c>
      <c r="C48" s="288"/>
      <c r="D48" s="289" t="str">
        <f t="shared" si="0"/>
        <v/>
      </c>
    </row>
    <row r="49" s="159" customFormat="1" ht="24.95" customHeight="1" spans="1:4">
      <c r="A49" s="293" t="s">
        <v>586</v>
      </c>
      <c r="B49" s="288"/>
      <c r="C49" s="288"/>
      <c r="D49" s="289" t="str">
        <f t="shared" si="0"/>
        <v/>
      </c>
    </row>
    <row r="50" s="159" customFormat="1" ht="24.95" customHeight="1" spans="1:4">
      <c r="A50" s="293" t="s">
        <v>587</v>
      </c>
      <c r="B50" s="288"/>
      <c r="C50" s="294"/>
      <c r="D50" s="289" t="str">
        <f t="shared" si="0"/>
        <v/>
      </c>
    </row>
    <row r="51" s="159" customFormat="1" ht="24.95" customHeight="1" spans="1:4">
      <c r="A51" s="293" t="s">
        <v>588</v>
      </c>
      <c r="B51" s="288"/>
      <c r="C51" s="294"/>
      <c r="D51" s="289" t="str">
        <f t="shared" si="0"/>
        <v/>
      </c>
    </row>
    <row r="52" s="159" customFormat="1" ht="30" customHeight="1" spans="1:4">
      <c r="A52" s="293" t="s">
        <v>1239</v>
      </c>
      <c r="B52" s="288"/>
      <c r="C52" s="288"/>
      <c r="D52" s="289" t="str">
        <f t="shared" si="0"/>
        <v/>
      </c>
    </row>
    <row r="53" s="159" customFormat="1" ht="30" customHeight="1" spans="1:4">
      <c r="A53" s="285" t="s">
        <v>1240</v>
      </c>
      <c r="B53" s="288">
        <f>B54+B55</f>
        <v>282</v>
      </c>
      <c r="C53" s="288">
        <f>C54+C55</f>
        <v>240</v>
      </c>
      <c r="D53" s="289">
        <f t="shared" si="0"/>
        <v>0.851</v>
      </c>
    </row>
    <row r="54" s="159" customFormat="1" ht="24.95" customHeight="1" spans="1:4">
      <c r="A54" s="290" t="s">
        <v>591</v>
      </c>
      <c r="B54" s="288">
        <v>269</v>
      </c>
      <c r="C54" s="288">
        <v>225</v>
      </c>
      <c r="D54" s="289">
        <f t="shared" si="0"/>
        <v>0.836</v>
      </c>
    </row>
    <row r="55" s="159" customFormat="1" ht="24.95" customHeight="1" spans="1:4">
      <c r="A55" s="290" t="s">
        <v>592</v>
      </c>
      <c r="B55" s="288">
        <v>13</v>
      </c>
      <c r="C55" s="288">
        <v>15</v>
      </c>
      <c r="D55" s="289">
        <f t="shared" si="0"/>
        <v>1.154</v>
      </c>
    </row>
    <row r="56" s="159" customFormat="1" ht="30" customHeight="1" spans="1:4">
      <c r="A56" s="285" t="s">
        <v>593</v>
      </c>
      <c r="B56" s="286">
        <f>SUM(B57,B58,B61)</f>
        <v>169</v>
      </c>
      <c r="C56" s="288"/>
      <c r="D56" s="289" t="str">
        <f t="shared" si="0"/>
        <v/>
      </c>
    </row>
    <row r="57" s="159" customFormat="1" ht="30" customHeight="1" spans="1:4">
      <c r="A57" s="293" t="s">
        <v>594</v>
      </c>
      <c r="B57" s="288"/>
      <c r="C57" s="294"/>
      <c r="D57" s="289" t="str">
        <f t="shared" si="0"/>
        <v/>
      </c>
    </row>
    <row r="58" s="159" customFormat="1" ht="30" customHeight="1" spans="1:4">
      <c r="A58" s="293" t="s">
        <v>1241</v>
      </c>
      <c r="B58" s="288">
        <f>SUM(B59:B60)</f>
        <v>169</v>
      </c>
      <c r="C58" s="288"/>
      <c r="D58" s="289" t="str">
        <f t="shared" si="0"/>
        <v/>
      </c>
    </row>
    <row r="59" s="159" customFormat="1" ht="24.95" customHeight="1" spans="1:4">
      <c r="A59" s="293" t="s">
        <v>561</v>
      </c>
      <c r="B59" s="288"/>
      <c r="C59" s="288"/>
      <c r="D59" s="289" t="str">
        <f t="shared" si="0"/>
        <v/>
      </c>
    </row>
    <row r="60" s="159" customFormat="1" ht="24.95" customHeight="1" spans="1:4">
      <c r="A60" s="293" t="s">
        <v>596</v>
      </c>
      <c r="B60" s="288">
        <v>169</v>
      </c>
      <c r="C60" s="288"/>
      <c r="D60" s="289" t="str">
        <f t="shared" si="0"/>
        <v/>
      </c>
    </row>
    <row r="61" s="159" customFormat="1" ht="30" customHeight="1" spans="1:4">
      <c r="A61" s="290" t="s">
        <v>1242</v>
      </c>
      <c r="B61" s="288">
        <v>0</v>
      </c>
      <c r="C61" s="288"/>
      <c r="D61" s="289" t="str">
        <f t="shared" si="0"/>
        <v/>
      </c>
    </row>
    <row r="62" s="159" customFormat="1" ht="24.95" customHeight="1" spans="1:4">
      <c r="A62" s="290" t="s">
        <v>598</v>
      </c>
      <c r="B62" s="288"/>
      <c r="C62" s="288"/>
      <c r="D62" s="289" t="str">
        <f t="shared" si="0"/>
        <v/>
      </c>
    </row>
    <row r="63" s="159" customFormat="1" ht="30" customHeight="1" spans="1:4">
      <c r="A63" s="292" t="s">
        <v>1243</v>
      </c>
      <c r="B63" s="286">
        <f>B64+B68</f>
        <v>1487</v>
      </c>
      <c r="C63" s="286">
        <f>C64+C68</f>
        <v>1410</v>
      </c>
      <c r="D63" s="287">
        <f t="shared" si="0"/>
        <v>0.948</v>
      </c>
    </row>
    <row r="64" s="159" customFormat="1" ht="30" customHeight="1" spans="1:4">
      <c r="A64" s="285" t="s">
        <v>603</v>
      </c>
      <c r="B64" s="286">
        <f>SUM(B65:B67)</f>
        <v>23</v>
      </c>
      <c r="C64" s="286">
        <f>SUM(C65:C67)</f>
        <v>11</v>
      </c>
      <c r="D64" s="287">
        <f t="shared" si="0"/>
        <v>0.478</v>
      </c>
    </row>
    <row r="65" s="159" customFormat="1" ht="24.95" customHeight="1" spans="1:4">
      <c r="A65" s="290" t="s">
        <v>604</v>
      </c>
      <c r="B65" s="288"/>
      <c r="C65" s="294"/>
      <c r="D65" s="289" t="str">
        <f t="shared" si="0"/>
        <v/>
      </c>
    </row>
    <row r="66" s="159" customFormat="1" ht="24.95" customHeight="1" spans="1:4">
      <c r="A66" s="290" t="s">
        <v>605</v>
      </c>
      <c r="B66" s="288">
        <v>8</v>
      </c>
      <c r="C66" s="294"/>
      <c r="D66" s="289" t="str">
        <f t="shared" si="0"/>
        <v/>
      </c>
    </row>
    <row r="67" s="159" customFormat="1" ht="24.95" customHeight="1" spans="1:4">
      <c r="A67" s="290" t="s">
        <v>606</v>
      </c>
      <c r="B67" s="288">
        <v>15</v>
      </c>
      <c r="C67" s="294">
        <v>11</v>
      </c>
      <c r="D67" s="289">
        <f t="shared" si="0"/>
        <v>0.733</v>
      </c>
    </row>
    <row r="68" s="159" customFormat="1" ht="30" customHeight="1" spans="1:4">
      <c r="A68" s="285" t="s">
        <v>1244</v>
      </c>
      <c r="B68" s="286">
        <f>SUM(B69:B74)</f>
        <v>1464</v>
      </c>
      <c r="C68" s="286">
        <f>SUM(C69:C74)</f>
        <v>1399</v>
      </c>
      <c r="D68" s="287">
        <f t="shared" si="0"/>
        <v>0.956</v>
      </c>
    </row>
    <row r="69" s="159" customFormat="1" ht="24.95" customHeight="1" spans="1:4">
      <c r="A69" s="290" t="s">
        <v>608</v>
      </c>
      <c r="B69" s="288">
        <v>621</v>
      </c>
      <c r="C69" s="288">
        <v>604</v>
      </c>
      <c r="D69" s="289">
        <f t="shared" ref="D69:D74" si="1">IF(AND(B69&lt;&gt;0,C69&lt;&gt;0),C69/B69,"")</f>
        <v>0.973</v>
      </c>
    </row>
    <row r="70" s="159" customFormat="1" ht="24.95" customHeight="1" spans="1:4">
      <c r="A70" s="290" t="s">
        <v>609</v>
      </c>
      <c r="B70" s="288">
        <v>209</v>
      </c>
      <c r="C70" s="288">
        <v>250</v>
      </c>
      <c r="D70" s="289">
        <f t="shared" si="1"/>
        <v>1.196</v>
      </c>
    </row>
    <row r="71" s="159" customFormat="1" ht="24.95" customHeight="1" spans="1:4">
      <c r="A71" s="290" t="s">
        <v>610</v>
      </c>
      <c r="B71" s="288">
        <v>39</v>
      </c>
      <c r="C71" s="288">
        <v>42</v>
      </c>
      <c r="D71" s="289">
        <f t="shared" si="1"/>
        <v>1.077</v>
      </c>
    </row>
    <row r="72" s="159" customFormat="1" ht="24.95" customHeight="1" spans="1:4">
      <c r="A72" s="290" t="s">
        <v>611</v>
      </c>
      <c r="B72" s="288">
        <v>32</v>
      </c>
      <c r="C72" s="288">
        <v>20</v>
      </c>
      <c r="D72" s="289">
        <f t="shared" si="1"/>
        <v>0.625</v>
      </c>
    </row>
    <row r="73" s="159" customFormat="1" ht="24.95" customHeight="1" spans="1:4">
      <c r="A73" s="290" t="s">
        <v>612</v>
      </c>
      <c r="B73" s="288">
        <v>343</v>
      </c>
      <c r="C73" s="288">
        <v>123</v>
      </c>
      <c r="D73" s="289">
        <f t="shared" si="1"/>
        <v>0.359</v>
      </c>
    </row>
    <row r="74" s="159" customFormat="1" ht="30" customHeight="1" spans="1:4">
      <c r="A74" s="290" t="s">
        <v>613</v>
      </c>
      <c r="B74" s="295">
        <v>220</v>
      </c>
      <c r="C74" s="295">
        <v>360</v>
      </c>
      <c r="D74" s="289">
        <f t="shared" si="1"/>
        <v>1.636</v>
      </c>
    </row>
    <row r="75" s="159" customFormat="1" ht="30" customHeight="1" spans="1:4">
      <c r="A75" s="292" t="s">
        <v>1245</v>
      </c>
      <c r="B75" s="288"/>
      <c r="C75" s="286">
        <f>C76</f>
        <v>15000</v>
      </c>
      <c r="D75" s="289"/>
    </row>
    <row r="76" s="159" customFormat="1" ht="30" customHeight="1" spans="1:4">
      <c r="A76" s="293" t="s">
        <v>1246</v>
      </c>
      <c r="B76" s="288"/>
      <c r="C76" s="288">
        <v>15000</v>
      </c>
      <c r="D76" s="289"/>
    </row>
    <row r="77" s="159" customFormat="1" ht="30" customHeight="1" spans="1:4">
      <c r="A77" s="285" t="s">
        <v>1247</v>
      </c>
      <c r="B77" s="286">
        <f>SUM(B78)</f>
        <v>2506</v>
      </c>
      <c r="C77" s="294"/>
      <c r="D77" s="289" t="str">
        <f t="shared" ref="D77:D92" si="2">IF(AND(B77&lt;&gt;0,C77&lt;&gt;0),C77/B77,"")</f>
        <v/>
      </c>
    </row>
    <row r="78" s="159" customFormat="1" ht="24.95" customHeight="1" spans="1:4">
      <c r="A78" s="290" t="s">
        <v>615</v>
      </c>
      <c r="B78" s="288">
        <f>SUM(B79)</f>
        <v>2506</v>
      </c>
      <c r="C78" s="294"/>
      <c r="D78" s="289" t="str">
        <f t="shared" si="2"/>
        <v/>
      </c>
    </row>
    <row r="79" s="159" customFormat="1" ht="24.95" customHeight="1" spans="1:4">
      <c r="A79" s="290" t="s">
        <v>616</v>
      </c>
      <c r="B79" s="288">
        <v>2506</v>
      </c>
      <c r="C79" s="294"/>
      <c r="D79" s="289" t="str">
        <f t="shared" si="2"/>
        <v/>
      </c>
    </row>
    <row r="80" s="159" customFormat="1" ht="24.95" customHeight="1" spans="1:4">
      <c r="A80" s="296" t="s">
        <v>507</v>
      </c>
      <c r="B80" s="286">
        <f>SUM(B5+B12+B22+B56+B63)+B77</f>
        <v>8503</v>
      </c>
      <c r="C80" s="286">
        <f>SUM(C5+C12+C22+C56+C63)+C77+C75</f>
        <v>69689</v>
      </c>
      <c r="D80" s="287">
        <f t="shared" si="2"/>
        <v>8.196</v>
      </c>
    </row>
    <row r="81" s="159" customFormat="1" ht="30" customHeight="1" spans="1:4">
      <c r="A81" s="285" t="s">
        <v>1248</v>
      </c>
      <c r="B81" s="286">
        <f>B82</f>
        <v>1039</v>
      </c>
      <c r="C81" s="286">
        <f>C82</f>
        <v>0</v>
      </c>
      <c r="D81" s="289" t="str">
        <f t="shared" si="2"/>
        <v/>
      </c>
    </row>
    <row r="82" s="159" customFormat="1" ht="24.95" customHeight="1" spans="1:4">
      <c r="A82" s="290" t="s">
        <v>617</v>
      </c>
      <c r="B82" s="288">
        <f>B83+B84</f>
        <v>1039</v>
      </c>
      <c r="C82" s="288">
        <f>SUM(C83:C84)</f>
        <v>0</v>
      </c>
      <c r="D82" s="289" t="str">
        <f t="shared" si="2"/>
        <v/>
      </c>
    </row>
    <row r="83" s="159" customFormat="1" ht="24.95" customHeight="1" spans="1:4">
      <c r="A83" s="290" t="s">
        <v>618</v>
      </c>
      <c r="B83" s="288"/>
      <c r="C83" s="294"/>
      <c r="D83" s="289" t="str">
        <f t="shared" si="2"/>
        <v/>
      </c>
    </row>
    <row r="84" s="159" customFormat="1" ht="24.95" customHeight="1" spans="1:4">
      <c r="A84" s="290" t="s">
        <v>619</v>
      </c>
      <c r="B84" s="288">
        <v>1039</v>
      </c>
      <c r="C84" s="294"/>
      <c r="D84" s="289" t="str">
        <f t="shared" si="2"/>
        <v/>
      </c>
    </row>
    <row r="85" s="159" customFormat="1" ht="24.95" customHeight="1" spans="1:4">
      <c r="A85" s="290" t="s">
        <v>620</v>
      </c>
      <c r="B85" s="288"/>
      <c r="C85" s="294"/>
      <c r="D85" s="289" t="str">
        <f t="shared" si="2"/>
        <v/>
      </c>
    </row>
    <row r="86" s="159" customFormat="1" ht="30" customHeight="1" spans="1:4">
      <c r="A86" s="297" t="s">
        <v>1249</v>
      </c>
      <c r="B86" s="286">
        <f>SUM(B87+B89)</f>
        <v>120</v>
      </c>
      <c r="C86" s="288">
        <v>0</v>
      </c>
      <c r="D86" s="289" t="str">
        <f t="shared" si="2"/>
        <v/>
      </c>
    </row>
    <row r="87" s="159" customFormat="1" ht="24.95" customHeight="1" spans="1:4">
      <c r="A87" s="298" t="s">
        <v>516</v>
      </c>
      <c r="B87" s="299">
        <f>SUM(B88)</f>
        <v>0</v>
      </c>
      <c r="C87" s="299"/>
      <c r="D87" s="289" t="str">
        <f t="shared" si="2"/>
        <v/>
      </c>
    </row>
    <row r="88" s="159" customFormat="1" ht="24.95" customHeight="1" spans="1:4">
      <c r="A88" s="298" t="s">
        <v>1250</v>
      </c>
      <c r="B88" s="299"/>
      <c r="C88" s="299"/>
      <c r="D88" s="289" t="str">
        <f t="shared" si="2"/>
        <v/>
      </c>
    </row>
    <row r="89" s="159" customFormat="1" ht="24.95" customHeight="1" spans="1:4">
      <c r="A89" s="298" t="s">
        <v>621</v>
      </c>
      <c r="B89" s="299">
        <f>SUM(B90)</f>
        <v>120</v>
      </c>
      <c r="C89" s="299">
        <v>0</v>
      </c>
      <c r="D89" s="289" t="str">
        <f t="shared" si="2"/>
        <v/>
      </c>
    </row>
    <row r="90" s="159" customFormat="1" ht="24.95" customHeight="1" spans="1:4">
      <c r="A90" s="298" t="s">
        <v>1251</v>
      </c>
      <c r="B90" s="299">
        <v>120</v>
      </c>
      <c r="C90" s="299"/>
      <c r="D90" s="289" t="str">
        <f t="shared" si="2"/>
        <v/>
      </c>
    </row>
    <row r="91" s="159" customFormat="1" ht="30" customHeight="1" spans="1:4">
      <c r="A91" s="285" t="s">
        <v>519</v>
      </c>
      <c r="B91" s="286">
        <v>711</v>
      </c>
      <c r="C91" s="286"/>
      <c r="D91" s="289" t="str">
        <f t="shared" si="2"/>
        <v/>
      </c>
    </row>
    <row r="92" s="159" customFormat="1" ht="30" customHeight="1" spans="1:4">
      <c r="A92" s="296" t="s">
        <v>521</v>
      </c>
      <c r="B92" s="300">
        <f>B86+B80+B81+B91</f>
        <v>10373</v>
      </c>
      <c r="C92" s="300">
        <f>SUM(C80,C81,C86,C91)</f>
        <v>69689</v>
      </c>
      <c r="D92" s="289">
        <f t="shared" si="2"/>
        <v>6.718</v>
      </c>
    </row>
  </sheetData>
  <mergeCells count="6">
    <mergeCell ref="A1:D1"/>
    <mergeCell ref="C2:D2"/>
    <mergeCell ref="A3:A4"/>
    <mergeCell ref="B3:B4"/>
    <mergeCell ref="C3:C4"/>
    <mergeCell ref="D3:D4"/>
  </mergeCells>
  <pageMargins left="0.75" right="0.75" top="1" bottom="1" header="0.5" footer="0.5"/>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2"/>
  <sheetViews>
    <sheetView workbookViewId="0">
      <selection activeCell="H14" sqref="H14"/>
    </sheetView>
  </sheetViews>
  <sheetFormatPr defaultColWidth="9" defaultRowHeight="14.25" outlineLevelCol="3"/>
  <cols>
    <col min="1" max="1" width="39.625" style="276" customWidth="1"/>
    <col min="2" max="4" width="18.625" style="159" customWidth="1"/>
    <col min="5" max="16384" width="9" style="159"/>
  </cols>
  <sheetData>
    <row r="1" s="174" customFormat="1" ht="39" customHeight="1" spans="1:4">
      <c r="A1" s="277" t="s">
        <v>1486</v>
      </c>
      <c r="B1" s="278"/>
      <c r="C1" s="278"/>
      <c r="D1" s="278"/>
    </row>
    <row r="2" s="175" customFormat="1" ht="20" customHeight="1" spans="1:4">
      <c r="A2" s="279">
        <v>0</v>
      </c>
      <c r="B2" s="280"/>
      <c r="C2" s="281" t="s">
        <v>2</v>
      </c>
      <c r="D2" s="281"/>
    </row>
    <row r="3" s="159" customFormat="1" ht="28.9" customHeight="1" spans="1:4">
      <c r="A3" s="282" t="s">
        <v>3</v>
      </c>
      <c r="B3" s="283" t="s">
        <v>6</v>
      </c>
      <c r="C3" s="283" t="s">
        <v>758</v>
      </c>
      <c r="D3" s="283" t="s">
        <v>759</v>
      </c>
    </row>
    <row r="4" s="159" customFormat="1" ht="28.9" customHeight="1" spans="1:4">
      <c r="A4" s="284"/>
      <c r="B4" s="283"/>
      <c r="C4" s="283"/>
      <c r="D4" s="283"/>
    </row>
    <row r="5" s="159" customFormat="1" ht="30" customHeight="1" spans="1:4">
      <c r="A5" s="285" t="s">
        <v>1233</v>
      </c>
      <c r="B5" s="286">
        <f>SUM(B6,B10)</f>
        <v>50</v>
      </c>
      <c r="C5" s="286">
        <f>SUM(C6,C10)</f>
        <v>40</v>
      </c>
      <c r="D5" s="287">
        <f t="shared" ref="D5:D68" si="0">IF(AND(B5&lt;&gt;0,C5&lt;&gt;0),C5/B5,"")</f>
        <v>0.8</v>
      </c>
    </row>
    <row r="6" s="159" customFormat="1" ht="30" customHeight="1" spans="1:4">
      <c r="A6" s="285" t="s">
        <v>551</v>
      </c>
      <c r="B6" s="288">
        <f>SUM(B7:B9)</f>
        <v>20</v>
      </c>
      <c r="C6" s="288">
        <f>SUM(C7:C9)</f>
        <v>10</v>
      </c>
      <c r="D6" s="289">
        <f t="shared" si="0"/>
        <v>0.5</v>
      </c>
    </row>
    <row r="7" s="159" customFormat="1" ht="24.95" customHeight="1" spans="1:4">
      <c r="A7" s="290" t="s">
        <v>552</v>
      </c>
      <c r="B7" s="288">
        <v>1</v>
      </c>
      <c r="C7" s="288"/>
      <c r="D7" s="289" t="str">
        <f t="shared" si="0"/>
        <v/>
      </c>
    </row>
    <row r="8" s="159" customFormat="1" ht="24.95" customHeight="1" spans="1:4">
      <c r="A8" s="290" t="s">
        <v>553</v>
      </c>
      <c r="B8" s="288">
        <v>10</v>
      </c>
      <c r="C8" s="291">
        <v>10</v>
      </c>
      <c r="D8" s="289">
        <f t="shared" si="0"/>
        <v>1</v>
      </c>
    </row>
    <row r="9" s="159" customFormat="1" ht="24.95" customHeight="1" spans="1:4">
      <c r="A9" s="290" t="s">
        <v>554</v>
      </c>
      <c r="B9" s="288">
        <v>9</v>
      </c>
      <c r="C9" s="291"/>
      <c r="D9" s="289" t="str">
        <f t="shared" si="0"/>
        <v/>
      </c>
    </row>
    <row r="10" s="159" customFormat="1" ht="30" customHeight="1" spans="1:4">
      <c r="A10" s="285" t="s">
        <v>555</v>
      </c>
      <c r="B10" s="288">
        <f>SUM(B11)</f>
        <v>30</v>
      </c>
      <c r="C10" s="288">
        <f>SUM(C11)</f>
        <v>30</v>
      </c>
      <c r="D10" s="289">
        <f t="shared" si="0"/>
        <v>1</v>
      </c>
    </row>
    <row r="11" s="159" customFormat="1" ht="24.95" customHeight="1" spans="1:4">
      <c r="A11" s="290" t="s">
        <v>556</v>
      </c>
      <c r="B11" s="288">
        <v>30</v>
      </c>
      <c r="C11" s="291">
        <v>30</v>
      </c>
      <c r="D11" s="289">
        <f t="shared" si="0"/>
        <v>1</v>
      </c>
    </row>
    <row r="12" s="159" customFormat="1" ht="30" customHeight="1" spans="1:4">
      <c r="A12" s="292" t="s">
        <v>558</v>
      </c>
      <c r="B12" s="286">
        <f>SUM(B13+C17)</f>
        <v>66</v>
      </c>
      <c r="C12" s="286">
        <v>40</v>
      </c>
      <c r="D12" s="287">
        <f t="shared" si="0"/>
        <v>0.606</v>
      </c>
    </row>
    <row r="13" s="159" customFormat="1" ht="30" customHeight="1" spans="1:4">
      <c r="A13" s="292" t="s">
        <v>559</v>
      </c>
      <c r="B13" s="288">
        <f>SUM(B14:B16)</f>
        <v>66</v>
      </c>
      <c r="C13" s="288">
        <f>SUM(C14:C16)</f>
        <v>40</v>
      </c>
      <c r="D13" s="289">
        <f t="shared" si="0"/>
        <v>0.606</v>
      </c>
    </row>
    <row r="14" s="159" customFormat="1" ht="24.95" customHeight="1" spans="1:4">
      <c r="A14" s="293" t="s">
        <v>560</v>
      </c>
      <c r="B14" s="288">
        <v>66</v>
      </c>
      <c r="C14" s="294">
        <v>40</v>
      </c>
      <c r="D14" s="289">
        <f t="shared" si="0"/>
        <v>0.606</v>
      </c>
    </row>
    <row r="15" s="159" customFormat="1" ht="24.95" customHeight="1" spans="1:4">
      <c r="A15" s="293" t="s">
        <v>561</v>
      </c>
      <c r="B15" s="288"/>
      <c r="C15" s="294"/>
      <c r="D15" s="289" t="str">
        <f t="shared" si="0"/>
        <v/>
      </c>
    </row>
    <row r="16" s="159" customFormat="1" ht="24.95" customHeight="1" spans="1:4">
      <c r="A16" s="293" t="s">
        <v>562</v>
      </c>
      <c r="B16" s="288"/>
      <c r="C16" s="294"/>
      <c r="D16" s="289" t="str">
        <f t="shared" si="0"/>
        <v/>
      </c>
    </row>
    <row r="17" s="159" customFormat="1" ht="30" customHeight="1" spans="1:4">
      <c r="A17" s="292" t="s">
        <v>563</v>
      </c>
      <c r="B17" s="288">
        <f>SUM(B18:B20)</f>
        <v>0</v>
      </c>
      <c r="C17" s="288">
        <f>SUM(C18:C20)</f>
        <v>0</v>
      </c>
      <c r="D17" s="289" t="str">
        <f t="shared" si="0"/>
        <v/>
      </c>
    </row>
    <row r="18" s="159" customFormat="1" ht="24.95" customHeight="1" spans="1:4">
      <c r="A18" s="293" t="s">
        <v>560</v>
      </c>
      <c r="B18" s="288"/>
      <c r="C18" s="294"/>
      <c r="D18" s="289" t="str">
        <f t="shared" si="0"/>
        <v/>
      </c>
    </row>
    <row r="19" s="159" customFormat="1" ht="24.95" customHeight="1" spans="1:4">
      <c r="A19" s="293" t="s">
        <v>561</v>
      </c>
      <c r="B19" s="288"/>
      <c r="C19" s="294"/>
      <c r="D19" s="289" t="str">
        <f t="shared" si="0"/>
        <v/>
      </c>
    </row>
    <row r="20" s="159" customFormat="1" ht="24.95" customHeight="1" spans="1:4">
      <c r="A20" s="293" t="s">
        <v>564</v>
      </c>
      <c r="B20" s="288"/>
      <c r="C20" s="294"/>
      <c r="D20" s="289" t="str">
        <f t="shared" si="0"/>
        <v/>
      </c>
    </row>
    <row r="21" s="159" customFormat="1" ht="30" customHeight="1" spans="1:4">
      <c r="A21" s="292" t="s">
        <v>565</v>
      </c>
      <c r="B21" s="288"/>
      <c r="C21" s="288"/>
      <c r="D21" s="289" t="str">
        <f t="shared" si="0"/>
        <v/>
      </c>
    </row>
    <row r="22" s="159" customFormat="1" ht="30" customHeight="1" spans="1:4">
      <c r="A22" s="292" t="s">
        <v>566</v>
      </c>
      <c r="B22" s="286">
        <f>SUM(B30+B23+B53)</f>
        <v>4225</v>
      </c>
      <c r="C22" s="286">
        <f>SUM(C30+C23+C53)</f>
        <v>53199</v>
      </c>
      <c r="D22" s="287">
        <f t="shared" si="0"/>
        <v>12.591</v>
      </c>
    </row>
    <row r="23" s="159" customFormat="1" ht="24.95" customHeight="1" spans="1:4">
      <c r="A23" s="293" t="s">
        <v>1234</v>
      </c>
      <c r="B23" s="288">
        <f>SUM(B24:B29)</f>
        <v>0</v>
      </c>
      <c r="C23" s="288"/>
      <c r="D23" s="289" t="str">
        <f t="shared" si="0"/>
        <v/>
      </c>
    </row>
    <row r="24" s="159" customFormat="1" ht="24.95" customHeight="1" spans="1:4">
      <c r="A24" s="293" t="s">
        <v>1235</v>
      </c>
      <c r="B24" s="288"/>
      <c r="C24" s="294"/>
      <c r="D24" s="289" t="str">
        <f t="shared" si="0"/>
        <v/>
      </c>
    </row>
    <row r="25" s="159" customFormat="1" ht="24.95" customHeight="1" spans="1:4">
      <c r="A25" s="293" t="s">
        <v>1236</v>
      </c>
      <c r="B25" s="288"/>
      <c r="C25" s="294"/>
      <c r="D25" s="289" t="str">
        <f t="shared" si="0"/>
        <v/>
      </c>
    </row>
    <row r="26" s="159" customFormat="1" ht="24.95" customHeight="1" spans="1:4">
      <c r="A26" s="293" t="s">
        <v>576</v>
      </c>
      <c r="B26" s="288"/>
      <c r="C26" s="294"/>
      <c r="D26" s="289" t="str">
        <f t="shared" si="0"/>
        <v/>
      </c>
    </row>
    <row r="27" s="159" customFormat="1" ht="24.95" customHeight="1" spans="1:4">
      <c r="A27" s="293" t="s">
        <v>1237</v>
      </c>
      <c r="B27" s="288"/>
      <c r="C27" s="294"/>
      <c r="D27" s="289" t="str">
        <f t="shared" si="0"/>
        <v/>
      </c>
    </row>
    <row r="28" s="159" customFormat="1" ht="24.95" customHeight="1" spans="1:4">
      <c r="A28" s="293" t="s">
        <v>577</v>
      </c>
      <c r="B28" s="288"/>
      <c r="C28" s="294"/>
      <c r="D28" s="289" t="str">
        <f t="shared" si="0"/>
        <v/>
      </c>
    </row>
    <row r="29" s="159" customFormat="1" ht="30" customHeight="1" spans="1:4">
      <c r="A29" s="293" t="s">
        <v>578</v>
      </c>
      <c r="B29" s="288"/>
      <c r="C29" s="294"/>
      <c r="D29" s="289" t="str">
        <f t="shared" si="0"/>
        <v/>
      </c>
    </row>
    <row r="30" s="159" customFormat="1" ht="30" customHeight="1" spans="1:4">
      <c r="A30" s="292" t="s">
        <v>567</v>
      </c>
      <c r="B30" s="288">
        <f>SUM(B31:B41)</f>
        <v>3943</v>
      </c>
      <c r="C30" s="288">
        <f>SUM(C31:C41)</f>
        <v>52959</v>
      </c>
      <c r="D30" s="289">
        <f t="shared" si="0"/>
        <v>13.431</v>
      </c>
    </row>
    <row r="31" s="159" customFormat="1" ht="24.95" customHeight="1" spans="1:4">
      <c r="A31" s="293" t="s">
        <v>568</v>
      </c>
      <c r="B31" s="288">
        <v>656</v>
      </c>
      <c r="C31" s="294">
        <v>6763</v>
      </c>
      <c r="D31" s="289">
        <f t="shared" si="0"/>
        <v>10.309</v>
      </c>
    </row>
    <row r="32" s="159" customFormat="1" ht="24.95" customHeight="1" spans="1:4">
      <c r="A32" s="293" t="s">
        <v>569</v>
      </c>
      <c r="B32" s="288"/>
      <c r="C32" s="294"/>
      <c r="D32" s="289" t="str">
        <f t="shared" si="0"/>
        <v/>
      </c>
    </row>
    <row r="33" s="159" customFormat="1" ht="24.95" customHeight="1" spans="1:4">
      <c r="A33" s="293" t="s">
        <v>570</v>
      </c>
      <c r="B33" s="288">
        <v>419</v>
      </c>
      <c r="C33" s="294">
        <v>9937</v>
      </c>
      <c r="D33" s="289">
        <f t="shared" si="0"/>
        <v>23.716</v>
      </c>
    </row>
    <row r="34" s="159" customFormat="1" ht="24.95" customHeight="1" spans="1:4">
      <c r="A34" s="293" t="s">
        <v>571</v>
      </c>
      <c r="B34" s="288">
        <v>355</v>
      </c>
      <c r="C34" s="294">
        <v>1612</v>
      </c>
      <c r="D34" s="289">
        <f t="shared" si="0"/>
        <v>4.541</v>
      </c>
    </row>
    <row r="35" s="159" customFormat="1" ht="24.95" customHeight="1" spans="1:4">
      <c r="A35" s="293" t="s">
        <v>572</v>
      </c>
      <c r="B35" s="288"/>
      <c r="C35" s="294"/>
      <c r="D35" s="289" t="str">
        <f t="shared" si="0"/>
        <v/>
      </c>
    </row>
    <row r="36" s="159" customFormat="1" ht="24.95" customHeight="1" spans="1:4">
      <c r="A36" s="293" t="s">
        <v>573</v>
      </c>
      <c r="B36" s="288">
        <v>37</v>
      </c>
      <c r="C36" s="294">
        <v>180</v>
      </c>
      <c r="D36" s="289">
        <f t="shared" si="0"/>
        <v>4.865</v>
      </c>
    </row>
    <row r="37" s="159" customFormat="1" ht="24.95" customHeight="1" spans="1:4">
      <c r="A37" s="290" t="s">
        <v>574</v>
      </c>
      <c r="B37" s="288"/>
      <c r="C37" s="294"/>
      <c r="D37" s="289" t="str">
        <f t="shared" si="0"/>
        <v/>
      </c>
    </row>
    <row r="38" s="159" customFormat="1" ht="24.95" customHeight="1" spans="1:4">
      <c r="A38" s="290" t="s">
        <v>575</v>
      </c>
      <c r="B38" s="288"/>
      <c r="C38" s="294"/>
      <c r="D38" s="289" t="str">
        <f t="shared" si="0"/>
        <v/>
      </c>
    </row>
    <row r="39" s="159" customFormat="1" ht="24.95" customHeight="1" spans="1:4">
      <c r="A39" s="293" t="s">
        <v>576</v>
      </c>
      <c r="B39" s="288"/>
      <c r="C39" s="294"/>
      <c r="D39" s="289" t="str">
        <f t="shared" si="0"/>
        <v/>
      </c>
    </row>
    <row r="40" s="159" customFormat="1" ht="24.95" customHeight="1" spans="1:4">
      <c r="A40" s="293" t="s">
        <v>577</v>
      </c>
      <c r="B40" s="288"/>
      <c r="C40" s="294"/>
      <c r="D40" s="289" t="str">
        <f t="shared" si="0"/>
        <v/>
      </c>
    </row>
    <row r="41" s="159" customFormat="1" ht="30" customHeight="1" spans="1:4">
      <c r="A41" s="293" t="s">
        <v>578</v>
      </c>
      <c r="B41" s="288">
        <v>2476</v>
      </c>
      <c r="C41" s="294">
        <v>34467</v>
      </c>
      <c r="D41" s="289">
        <f t="shared" si="0"/>
        <v>13.92</v>
      </c>
    </row>
    <row r="42" s="159" customFormat="1" ht="30" customHeight="1" spans="1:4">
      <c r="A42" s="293" t="s">
        <v>579</v>
      </c>
      <c r="B42" s="288"/>
      <c r="C42" s="288"/>
      <c r="D42" s="289" t="str">
        <f t="shared" si="0"/>
        <v/>
      </c>
    </row>
    <row r="43" s="159" customFormat="1" ht="30" customHeight="1" spans="1:4">
      <c r="A43" s="293" t="s">
        <v>580</v>
      </c>
      <c r="B43" s="288">
        <f>SUM(B44:B46)</f>
        <v>0</v>
      </c>
      <c r="C43" s="288"/>
      <c r="D43" s="289" t="str">
        <f t="shared" si="0"/>
        <v/>
      </c>
    </row>
    <row r="44" s="159" customFormat="1" ht="24.95" customHeight="1" spans="1:4">
      <c r="A44" s="293" t="s">
        <v>581</v>
      </c>
      <c r="B44" s="288"/>
      <c r="C44" s="294"/>
      <c r="D44" s="289" t="str">
        <f t="shared" si="0"/>
        <v/>
      </c>
    </row>
    <row r="45" s="159" customFormat="1" ht="24.95" customHeight="1" spans="1:4">
      <c r="A45" s="293" t="s">
        <v>582</v>
      </c>
      <c r="B45" s="288"/>
      <c r="C45" s="294"/>
      <c r="D45" s="289" t="str">
        <f t="shared" si="0"/>
        <v/>
      </c>
    </row>
    <row r="46" s="159" customFormat="1" ht="24.95" customHeight="1" spans="1:4">
      <c r="A46" s="293" t="s">
        <v>583</v>
      </c>
      <c r="B46" s="288"/>
      <c r="C46" s="294"/>
      <c r="D46" s="289" t="str">
        <f t="shared" si="0"/>
        <v/>
      </c>
    </row>
    <row r="47" s="159" customFormat="1" ht="30" customHeight="1" spans="1:4">
      <c r="A47" s="293" t="s">
        <v>1238</v>
      </c>
      <c r="B47" s="288"/>
      <c r="C47" s="294"/>
      <c r="D47" s="289" t="str">
        <f t="shared" si="0"/>
        <v/>
      </c>
    </row>
    <row r="48" s="159" customFormat="1" ht="30" customHeight="1" spans="1:4">
      <c r="A48" s="293" t="s">
        <v>585</v>
      </c>
      <c r="B48" s="288">
        <f>SUM(B49:B51)</f>
        <v>0</v>
      </c>
      <c r="C48" s="288"/>
      <c r="D48" s="289" t="str">
        <f t="shared" si="0"/>
        <v/>
      </c>
    </row>
    <row r="49" s="159" customFormat="1" ht="24.95" customHeight="1" spans="1:4">
      <c r="A49" s="293" t="s">
        <v>586</v>
      </c>
      <c r="B49" s="288"/>
      <c r="C49" s="288"/>
      <c r="D49" s="289" t="str">
        <f t="shared" si="0"/>
        <v/>
      </c>
    </row>
    <row r="50" s="159" customFormat="1" ht="24.95" customHeight="1" spans="1:4">
      <c r="A50" s="293" t="s">
        <v>587</v>
      </c>
      <c r="B50" s="288"/>
      <c r="C50" s="294"/>
      <c r="D50" s="289" t="str">
        <f t="shared" si="0"/>
        <v/>
      </c>
    </row>
    <row r="51" s="159" customFormat="1" ht="24.95" customHeight="1" spans="1:4">
      <c r="A51" s="293" t="s">
        <v>588</v>
      </c>
      <c r="B51" s="288"/>
      <c r="C51" s="294"/>
      <c r="D51" s="289" t="str">
        <f t="shared" si="0"/>
        <v/>
      </c>
    </row>
    <row r="52" s="159" customFormat="1" ht="30" customHeight="1" spans="1:4">
      <c r="A52" s="293" t="s">
        <v>1239</v>
      </c>
      <c r="B52" s="288"/>
      <c r="C52" s="288"/>
      <c r="D52" s="289" t="str">
        <f t="shared" si="0"/>
        <v/>
      </c>
    </row>
    <row r="53" s="159" customFormat="1" ht="30" customHeight="1" spans="1:4">
      <c r="A53" s="285" t="s">
        <v>1240</v>
      </c>
      <c r="B53" s="288">
        <f>B54+B55</f>
        <v>282</v>
      </c>
      <c r="C53" s="288">
        <f>C54+C55</f>
        <v>240</v>
      </c>
      <c r="D53" s="289">
        <f t="shared" si="0"/>
        <v>0.851</v>
      </c>
    </row>
    <row r="54" s="159" customFormat="1" ht="24.95" customHeight="1" spans="1:4">
      <c r="A54" s="290" t="s">
        <v>591</v>
      </c>
      <c r="B54" s="288">
        <v>269</v>
      </c>
      <c r="C54" s="288">
        <v>225</v>
      </c>
      <c r="D54" s="289">
        <f t="shared" si="0"/>
        <v>0.836</v>
      </c>
    </row>
    <row r="55" s="159" customFormat="1" ht="24.95" customHeight="1" spans="1:4">
      <c r="A55" s="290" t="s">
        <v>592</v>
      </c>
      <c r="B55" s="288">
        <v>13</v>
      </c>
      <c r="C55" s="288">
        <v>15</v>
      </c>
      <c r="D55" s="289">
        <f t="shared" si="0"/>
        <v>1.154</v>
      </c>
    </row>
    <row r="56" s="159" customFormat="1" ht="30" customHeight="1" spans="1:4">
      <c r="A56" s="285" t="s">
        <v>593</v>
      </c>
      <c r="B56" s="286">
        <f>SUM(B57,B58,B61)</f>
        <v>169</v>
      </c>
      <c r="C56" s="288"/>
      <c r="D56" s="289" t="str">
        <f t="shared" si="0"/>
        <v/>
      </c>
    </row>
    <row r="57" s="159" customFormat="1" ht="30" customHeight="1" spans="1:4">
      <c r="A57" s="293" t="s">
        <v>594</v>
      </c>
      <c r="B57" s="288"/>
      <c r="C57" s="294"/>
      <c r="D57" s="289" t="str">
        <f t="shared" si="0"/>
        <v/>
      </c>
    </row>
    <row r="58" s="159" customFormat="1" ht="30" customHeight="1" spans="1:4">
      <c r="A58" s="293" t="s">
        <v>1241</v>
      </c>
      <c r="B58" s="288">
        <f>SUM(B59:B60)</f>
        <v>169</v>
      </c>
      <c r="C58" s="288"/>
      <c r="D58" s="289" t="str">
        <f t="shared" si="0"/>
        <v/>
      </c>
    </row>
    <row r="59" s="159" customFormat="1" ht="24.95" customHeight="1" spans="1:4">
      <c r="A59" s="293" t="s">
        <v>561</v>
      </c>
      <c r="B59" s="288"/>
      <c r="C59" s="288"/>
      <c r="D59" s="289" t="str">
        <f t="shared" si="0"/>
        <v/>
      </c>
    </row>
    <row r="60" s="159" customFormat="1" ht="24.95" customHeight="1" spans="1:4">
      <c r="A60" s="293" t="s">
        <v>596</v>
      </c>
      <c r="B60" s="288">
        <v>169</v>
      </c>
      <c r="C60" s="288"/>
      <c r="D60" s="289" t="str">
        <f t="shared" si="0"/>
        <v/>
      </c>
    </row>
    <row r="61" s="159" customFormat="1" ht="30" customHeight="1" spans="1:4">
      <c r="A61" s="290" t="s">
        <v>1242</v>
      </c>
      <c r="B61" s="288">
        <v>0</v>
      </c>
      <c r="C61" s="288"/>
      <c r="D61" s="289" t="str">
        <f t="shared" si="0"/>
        <v/>
      </c>
    </row>
    <row r="62" s="159" customFormat="1" ht="24.95" customHeight="1" spans="1:4">
      <c r="A62" s="290" t="s">
        <v>598</v>
      </c>
      <c r="B62" s="288"/>
      <c r="C62" s="288"/>
      <c r="D62" s="289" t="str">
        <f t="shared" si="0"/>
        <v/>
      </c>
    </row>
    <row r="63" s="159" customFormat="1" ht="30" customHeight="1" spans="1:4">
      <c r="A63" s="292" t="s">
        <v>1243</v>
      </c>
      <c r="B63" s="286">
        <f>B64+B68</f>
        <v>1487</v>
      </c>
      <c r="C63" s="286">
        <f>C64+C68</f>
        <v>1410</v>
      </c>
      <c r="D63" s="287">
        <f t="shared" si="0"/>
        <v>0.948</v>
      </c>
    </row>
    <row r="64" s="159" customFormat="1" ht="30" customHeight="1" spans="1:4">
      <c r="A64" s="285" t="s">
        <v>603</v>
      </c>
      <c r="B64" s="286">
        <f>SUM(B65:B67)</f>
        <v>23</v>
      </c>
      <c r="C64" s="286">
        <f>SUM(C65:C67)</f>
        <v>11</v>
      </c>
      <c r="D64" s="287">
        <f t="shared" si="0"/>
        <v>0.478</v>
      </c>
    </row>
    <row r="65" s="159" customFormat="1" ht="24.95" customHeight="1" spans="1:4">
      <c r="A65" s="290" t="s">
        <v>604</v>
      </c>
      <c r="B65" s="288"/>
      <c r="C65" s="294"/>
      <c r="D65" s="289" t="str">
        <f t="shared" si="0"/>
        <v/>
      </c>
    </row>
    <row r="66" s="159" customFormat="1" ht="24.95" customHeight="1" spans="1:4">
      <c r="A66" s="290" t="s">
        <v>605</v>
      </c>
      <c r="B66" s="288">
        <v>8</v>
      </c>
      <c r="C66" s="294"/>
      <c r="D66" s="289" t="str">
        <f t="shared" si="0"/>
        <v/>
      </c>
    </row>
    <row r="67" s="159" customFormat="1" ht="24.95" customHeight="1" spans="1:4">
      <c r="A67" s="290" t="s">
        <v>606</v>
      </c>
      <c r="B67" s="288">
        <v>15</v>
      </c>
      <c r="C67" s="294">
        <v>11</v>
      </c>
      <c r="D67" s="289">
        <f t="shared" si="0"/>
        <v>0.733</v>
      </c>
    </row>
    <row r="68" s="159" customFormat="1" ht="30" customHeight="1" spans="1:4">
      <c r="A68" s="285" t="s">
        <v>1244</v>
      </c>
      <c r="B68" s="286">
        <f>SUM(B69:B74)</f>
        <v>1464</v>
      </c>
      <c r="C68" s="286">
        <f>SUM(C69:C74)</f>
        <v>1399</v>
      </c>
      <c r="D68" s="287">
        <f t="shared" si="0"/>
        <v>0.956</v>
      </c>
    </row>
    <row r="69" s="159" customFormat="1" ht="24.95" customHeight="1" spans="1:4">
      <c r="A69" s="290" t="s">
        <v>608</v>
      </c>
      <c r="B69" s="288">
        <v>621</v>
      </c>
      <c r="C69" s="288">
        <v>604</v>
      </c>
      <c r="D69" s="289">
        <f t="shared" ref="D69:D74" si="1">IF(AND(B69&lt;&gt;0,C69&lt;&gt;0),C69/B69,"")</f>
        <v>0.973</v>
      </c>
    </row>
    <row r="70" s="159" customFormat="1" ht="24.95" customHeight="1" spans="1:4">
      <c r="A70" s="290" t="s">
        <v>609</v>
      </c>
      <c r="B70" s="288">
        <v>209</v>
      </c>
      <c r="C70" s="288">
        <v>250</v>
      </c>
      <c r="D70" s="289">
        <f t="shared" si="1"/>
        <v>1.196</v>
      </c>
    </row>
    <row r="71" s="159" customFormat="1" ht="24.95" customHeight="1" spans="1:4">
      <c r="A71" s="290" t="s">
        <v>610</v>
      </c>
      <c r="B71" s="288">
        <v>39</v>
      </c>
      <c r="C71" s="288">
        <v>42</v>
      </c>
      <c r="D71" s="289">
        <f t="shared" si="1"/>
        <v>1.077</v>
      </c>
    </row>
    <row r="72" s="159" customFormat="1" ht="24.95" customHeight="1" spans="1:4">
      <c r="A72" s="290" t="s">
        <v>611</v>
      </c>
      <c r="B72" s="288">
        <v>32</v>
      </c>
      <c r="C72" s="288">
        <v>20</v>
      </c>
      <c r="D72" s="289">
        <f t="shared" si="1"/>
        <v>0.625</v>
      </c>
    </row>
    <row r="73" s="159" customFormat="1" ht="24.95" customHeight="1" spans="1:4">
      <c r="A73" s="290" t="s">
        <v>612</v>
      </c>
      <c r="B73" s="288">
        <v>343</v>
      </c>
      <c r="C73" s="288">
        <v>123</v>
      </c>
      <c r="D73" s="289">
        <f t="shared" si="1"/>
        <v>0.359</v>
      </c>
    </row>
    <row r="74" s="159" customFormat="1" ht="30" customHeight="1" spans="1:4">
      <c r="A74" s="290" t="s">
        <v>613</v>
      </c>
      <c r="B74" s="295">
        <v>220</v>
      </c>
      <c r="C74" s="295">
        <v>360</v>
      </c>
      <c r="D74" s="289">
        <f t="shared" si="1"/>
        <v>1.636</v>
      </c>
    </row>
    <row r="75" s="159" customFormat="1" ht="30" customHeight="1" spans="1:4">
      <c r="A75" s="292" t="s">
        <v>1245</v>
      </c>
      <c r="B75" s="288"/>
      <c r="C75" s="286">
        <f>C76</f>
        <v>15000</v>
      </c>
      <c r="D75" s="289"/>
    </row>
    <row r="76" s="159" customFormat="1" ht="30" customHeight="1" spans="1:4">
      <c r="A76" s="293" t="s">
        <v>1246</v>
      </c>
      <c r="B76" s="288"/>
      <c r="C76" s="288">
        <v>15000</v>
      </c>
      <c r="D76" s="289"/>
    </row>
    <row r="77" s="159" customFormat="1" ht="30" customHeight="1" spans="1:4">
      <c r="A77" s="285" t="s">
        <v>1247</v>
      </c>
      <c r="B77" s="286">
        <f>SUM(B78)</f>
        <v>2506</v>
      </c>
      <c r="C77" s="294"/>
      <c r="D77" s="289" t="str">
        <f t="shared" ref="D77:D92" si="2">IF(AND(B77&lt;&gt;0,C77&lt;&gt;0),C77/B77,"")</f>
        <v/>
      </c>
    </row>
    <row r="78" s="159" customFormat="1" ht="24.95" customHeight="1" spans="1:4">
      <c r="A78" s="290" t="s">
        <v>615</v>
      </c>
      <c r="B78" s="288">
        <f>SUM(B79)</f>
        <v>2506</v>
      </c>
      <c r="C78" s="294"/>
      <c r="D78" s="289" t="str">
        <f t="shared" si="2"/>
        <v/>
      </c>
    </row>
    <row r="79" s="159" customFormat="1" ht="24.95" customHeight="1" spans="1:4">
      <c r="A79" s="290" t="s">
        <v>616</v>
      </c>
      <c r="B79" s="288">
        <v>2506</v>
      </c>
      <c r="C79" s="294"/>
      <c r="D79" s="289" t="str">
        <f t="shared" si="2"/>
        <v/>
      </c>
    </row>
    <row r="80" s="159" customFormat="1" ht="24.95" customHeight="1" spans="1:4">
      <c r="A80" s="296" t="s">
        <v>507</v>
      </c>
      <c r="B80" s="286">
        <f>SUM(B5+B12+B22+B56+B63)+B77</f>
        <v>8503</v>
      </c>
      <c r="C80" s="286">
        <f>SUM(C5+C12+C22+C56+C63)+C77+C75</f>
        <v>69689</v>
      </c>
      <c r="D80" s="287">
        <f t="shared" si="2"/>
        <v>8.196</v>
      </c>
    </row>
    <row r="81" s="159" customFormat="1" ht="30" customHeight="1" spans="1:4">
      <c r="A81" s="285" t="s">
        <v>1248</v>
      </c>
      <c r="B81" s="286">
        <f>B82</f>
        <v>1039</v>
      </c>
      <c r="C81" s="286">
        <f>C82</f>
        <v>0</v>
      </c>
      <c r="D81" s="289" t="str">
        <f t="shared" si="2"/>
        <v/>
      </c>
    </row>
    <row r="82" s="159" customFormat="1" ht="24.95" customHeight="1" spans="1:4">
      <c r="A82" s="290" t="s">
        <v>617</v>
      </c>
      <c r="B82" s="288">
        <f>B83+B84</f>
        <v>1039</v>
      </c>
      <c r="C82" s="288">
        <f>SUM(C83:C84)</f>
        <v>0</v>
      </c>
      <c r="D82" s="289" t="str">
        <f t="shared" si="2"/>
        <v/>
      </c>
    </row>
    <row r="83" s="159" customFormat="1" ht="24.95" customHeight="1" spans="1:4">
      <c r="A83" s="290" t="s">
        <v>618</v>
      </c>
      <c r="B83" s="288"/>
      <c r="C83" s="294"/>
      <c r="D83" s="289" t="str">
        <f t="shared" si="2"/>
        <v/>
      </c>
    </row>
    <row r="84" s="159" customFormat="1" ht="24.95" customHeight="1" spans="1:4">
      <c r="A84" s="290" t="s">
        <v>619</v>
      </c>
      <c r="B84" s="288">
        <v>1039</v>
      </c>
      <c r="C84" s="294"/>
      <c r="D84" s="289" t="str">
        <f t="shared" si="2"/>
        <v/>
      </c>
    </row>
    <row r="85" s="159" customFormat="1" ht="24.95" customHeight="1" spans="1:4">
      <c r="A85" s="290" t="s">
        <v>620</v>
      </c>
      <c r="B85" s="288"/>
      <c r="C85" s="294"/>
      <c r="D85" s="289" t="str">
        <f t="shared" si="2"/>
        <v/>
      </c>
    </row>
    <row r="86" s="159" customFormat="1" ht="30" customHeight="1" spans="1:4">
      <c r="A86" s="297" t="s">
        <v>1249</v>
      </c>
      <c r="B86" s="286">
        <f>SUM(B87+B89)</f>
        <v>120</v>
      </c>
      <c r="C86" s="288">
        <v>0</v>
      </c>
      <c r="D86" s="289" t="str">
        <f t="shared" si="2"/>
        <v/>
      </c>
    </row>
    <row r="87" s="159" customFormat="1" ht="24.95" customHeight="1" spans="1:4">
      <c r="A87" s="298" t="s">
        <v>516</v>
      </c>
      <c r="B87" s="299">
        <f>SUM(B88)</f>
        <v>0</v>
      </c>
      <c r="C87" s="299"/>
      <c r="D87" s="289" t="str">
        <f t="shared" si="2"/>
        <v/>
      </c>
    </row>
    <row r="88" s="159" customFormat="1" ht="24.95" customHeight="1" spans="1:4">
      <c r="A88" s="298" t="s">
        <v>1250</v>
      </c>
      <c r="B88" s="299"/>
      <c r="C88" s="299"/>
      <c r="D88" s="289" t="str">
        <f t="shared" si="2"/>
        <v/>
      </c>
    </row>
    <row r="89" s="159" customFormat="1" ht="24.95" customHeight="1" spans="1:4">
      <c r="A89" s="298" t="s">
        <v>621</v>
      </c>
      <c r="B89" s="299">
        <f>SUM(B90)</f>
        <v>120</v>
      </c>
      <c r="C89" s="299">
        <v>0</v>
      </c>
      <c r="D89" s="289" t="str">
        <f t="shared" si="2"/>
        <v/>
      </c>
    </row>
    <row r="90" s="159" customFormat="1" ht="24.95" customHeight="1" spans="1:4">
      <c r="A90" s="298" t="s">
        <v>1251</v>
      </c>
      <c r="B90" s="299">
        <v>120</v>
      </c>
      <c r="C90" s="299"/>
      <c r="D90" s="289" t="str">
        <f t="shared" si="2"/>
        <v/>
      </c>
    </row>
    <row r="91" s="159" customFormat="1" ht="30" customHeight="1" spans="1:4">
      <c r="A91" s="285" t="s">
        <v>519</v>
      </c>
      <c r="B91" s="286">
        <v>711</v>
      </c>
      <c r="C91" s="286"/>
      <c r="D91" s="289" t="str">
        <f t="shared" si="2"/>
        <v/>
      </c>
    </row>
    <row r="92" s="159" customFormat="1" ht="30" customHeight="1" spans="1:4">
      <c r="A92" s="296" t="s">
        <v>521</v>
      </c>
      <c r="B92" s="300">
        <f>B86+B80+B81+B91</f>
        <v>10373</v>
      </c>
      <c r="C92" s="300">
        <f>SUM(C80,C81,C86,C91)</f>
        <v>69689</v>
      </c>
      <c r="D92" s="289">
        <f t="shared" si="2"/>
        <v>6.718</v>
      </c>
    </row>
  </sheetData>
  <mergeCells count="6">
    <mergeCell ref="A1:D1"/>
    <mergeCell ref="C2:D2"/>
    <mergeCell ref="A3:A4"/>
    <mergeCell ref="B3:B4"/>
    <mergeCell ref="C3:C4"/>
    <mergeCell ref="D3:D4"/>
  </mergeCells>
  <pageMargins left="0.75" right="0.75" top="1" bottom="1" header="0.5" footer="0.5"/>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H14" sqref="H14"/>
    </sheetView>
  </sheetViews>
  <sheetFormatPr defaultColWidth="9" defaultRowHeight="13.5" outlineLevelCol="3"/>
  <cols>
    <col min="1" max="1" width="38" style="263" customWidth="1"/>
    <col min="2" max="4" width="20.625" style="263" customWidth="1"/>
    <col min="5" max="16384" width="9" style="263"/>
  </cols>
  <sheetData>
    <row r="1" s="261" customFormat="1" ht="39" customHeight="1" spans="1:4">
      <c r="A1" s="264" t="s">
        <v>1487</v>
      </c>
      <c r="B1" s="264"/>
      <c r="C1" s="264"/>
      <c r="D1" s="264"/>
    </row>
    <row r="2" s="262" customFormat="1" ht="20" customHeight="1" spans="1:4">
      <c r="A2" s="265"/>
      <c r="B2" s="266"/>
      <c r="C2" s="267"/>
      <c r="D2" s="267" t="s">
        <v>2</v>
      </c>
    </row>
    <row r="3" s="263" customFormat="1" ht="37.5" spans="1:4">
      <c r="A3" s="190" t="s">
        <v>1127</v>
      </c>
      <c r="B3" s="268" t="str">
        <f>YEAR([2]封面!$B$7)-1&amp;"年预算数"</f>
        <v>2019年预算数</v>
      </c>
      <c r="C3" s="268" t="str">
        <f>YEAR([2]封面!$B$7)&amp;"年预算数"</f>
        <v>2020年预算数</v>
      </c>
      <c r="D3" s="269" t="s">
        <v>1256</v>
      </c>
    </row>
    <row r="4" s="263" customFormat="1" ht="18.75" spans="1:4">
      <c r="A4" s="270" t="s">
        <v>550</v>
      </c>
      <c r="B4" s="271"/>
      <c r="C4" s="271"/>
      <c r="D4" s="272"/>
    </row>
    <row r="5" s="263" customFormat="1" ht="18.75" spans="1:4">
      <c r="A5" s="270" t="s">
        <v>558</v>
      </c>
      <c r="B5" s="271"/>
      <c r="C5" s="271"/>
      <c r="D5" s="272"/>
    </row>
    <row r="6" s="263" customFormat="1" ht="18.75" spans="1:4">
      <c r="A6" s="270" t="s">
        <v>565</v>
      </c>
      <c r="B6" s="271"/>
      <c r="C6" s="271"/>
      <c r="D6" s="272"/>
    </row>
    <row r="7" s="263" customFormat="1" ht="18.75" spans="1:4">
      <c r="A7" s="270" t="s">
        <v>593</v>
      </c>
      <c r="B7" s="271"/>
      <c r="C7" s="271"/>
      <c r="D7" s="272"/>
    </row>
    <row r="8" s="263" customFormat="1" ht="18.75" spans="1:4">
      <c r="A8" s="270" t="s">
        <v>599</v>
      </c>
      <c r="B8" s="271"/>
      <c r="C8" s="271"/>
      <c r="D8" s="272"/>
    </row>
    <row r="9" s="263" customFormat="1" ht="18.75" spans="1:4">
      <c r="A9" s="270" t="s">
        <v>1257</v>
      </c>
      <c r="B9" s="271"/>
      <c r="C9" s="271"/>
      <c r="D9" s="272"/>
    </row>
    <row r="10" s="263" customFormat="1" ht="18.75" spans="1:4">
      <c r="A10" s="273" t="s">
        <v>1258</v>
      </c>
      <c r="B10" s="274"/>
      <c r="C10" s="274"/>
      <c r="D10" s="275"/>
    </row>
    <row r="11" s="263" customFormat="1" spans="1:1">
      <c r="A11" s="263" t="s">
        <v>1148</v>
      </c>
    </row>
  </sheetData>
  <mergeCells count="1">
    <mergeCell ref="A1:D1"/>
  </mergeCells>
  <pageMargins left="0.75" right="0.75" top="1" bottom="1" header="0.5" footer="0.5"/>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H14" sqref="H14"/>
    </sheetView>
  </sheetViews>
  <sheetFormatPr defaultColWidth="9" defaultRowHeight="13.5" outlineLevelCol="4"/>
  <cols>
    <col min="1" max="1" width="7.25" style="183" customWidth="1"/>
    <col min="2" max="2" width="33.625" style="183" customWidth="1"/>
    <col min="3" max="5" width="17.625" style="183" customWidth="1"/>
    <col min="6" max="16384" width="9" style="183"/>
  </cols>
  <sheetData>
    <row r="1" s="83" customFormat="1" ht="39" customHeight="1" spans="1:5">
      <c r="A1" s="132" t="s">
        <v>1488</v>
      </c>
      <c r="B1" s="132"/>
      <c r="C1" s="132"/>
      <c r="D1" s="132"/>
      <c r="E1" s="132"/>
    </row>
    <row r="2" s="84" customFormat="1" ht="20" customHeight="1" spans="1:5">
      <c r="A2" s="252" t="s">
        <v>1296</v>
      </c>
      <c r="B2" s="253"/>
      <c r="C2" s="253"/>
      <c r="D2" s="253"/>
      <c r="E2" s="254"/>
    </row>
    <row r="3" s="183" customFormat="1" ht="27" customHeight="1" spans="1:5">
      <c r="A3" s="255" t="s">
        <v>1297</v>
      </c>
      <c r="B3" s="255"/>
      <c r="C3" s="256" t="s">
        <v>1298</v>
      </c>
      <c r="D3" s="255" t="s">
        <v>1299</v>
      </c>
      <c r="E3" s="255"/>
    </row>
    <row r="4" s="183" customFormat="1" ht="27.95" customHeight="1" spans="1:5">
      <c r="A4" s="255"/>
      <c r="B4" s="255"/>
      <c r="C4" s="255"/>
      <c r="D4" s="255" t="s">
        <v>1300</v>
      </c>
      <c r="E4" s="256" t="s">
        <v>759</v>
      </c>
    </row>
    <row r="5" s="183" customFormat="1" ht="30" customHeight="1" spans="1:5">
      <c r="A5" s="257" t="s">
        <v>1301</v>
      </c>
      <c r="B5" s="166" t="s">
        <v>1302</v>
      </c>
      <c r="C5" s="258">
        <v>74806</v>
      </c>
      <c r="D5" s="258">
        <v>78475</v>
      </c>
      <c r="E5" s="259">
        <f t="shared" ref="E5:E11" si="0">D5/C5</f>
        <v>1.05</v>
      </c>
    </row>
    <row r="6" s="183" customFormat="1" ht="30" customHeight="1" spans="1:5">
      <c r="A6" s="260"/>
      <c r="B6" s="166" t="s">
        <v>1303</v>
      </c>
      <c r="C6" s="258">
        <v>126500</v>
      </c>
      <c r="D6" s="258">
        <v>142730</v>
      </c>
      <c r="E6" s="259">
        <f t="shared" si="0"/>
        <v>1.13</v>
      </c>
    </row>
    <row r="7" s="183" customFormat="1" ht="30" customHeight="1" spans="1:5">
      <c r="A7" s="260"/>
      <c r="B7" s="166" t="s">
        <v>1304</v>
      </c>
      <c r="C7" s="258">
        <v>5269</v>
      </c>
      <c r="D7" s="258">
        <v>5140</v>
      </c>
      <c r="E7" s="259">
        <f t="shared" si="0"/>
        <v>0.98</v>
      </c>
    </row>
    <row r="8" s="183" customFormat="1" ht="30" customHeight="1" spans="1:5">
      <c r="A8" s="260"/>
      <c r="B8" s="166" t="s">
        <v>1305</v>
      </c>
      <c r="C8" s="258">
        <v>1600</v>
      </c>
      <c r="D8" s="258">
        <v>5110</v>
      </c>
      <c r="E8" s="259">
        <f t="shared" si="0"/>
        <v>3.19</v>
      </c>
    </row>
    <row r="9" s="183" customFormat="1" ht="30" customHeight="1" spans="1:5">
      <c r="A9" s="260"/>
      <c r="B9" s="166" t="s">
        <v>1306</v>
      </c>
      <c r="C9" s="258">
        <v>78475</v>
      </c>
      <c r="D9" s="258">
        <v>78505</v>
      </c>
      <c r="E9" s="259">
        <f t="shared" si="0"/>
        <v>1</v>
      </c>
    </row>
    <row r="10" s="183" customFormat="1" ht="30" customHeight="1" spans="1:5">
      <c r="A10" s="257" t="s">
        <v>1307</v>
      </c>
      <c r="B10" s="166" t="s">
        <v>1308</v>
      </c>
      <c r="C10" s="258">
        <v>200</v>
      </c>
      <c r="D10" s="258">
        <v>200</v>
      </c>
      <c r="E10" s="259">
        <f t="shared" si="0"/>
        <v>1</v>
      </c>
    </row>
    <row r="11" s="183" customFormat="1" ht="30" customHeight="1" spans="1:5">
      <c r="A11" s="260"/>
      <c r="B11" s="166" t="s">
        <v>1309</v>
      </c>
      <c r="C11" s="258">
        <v>9900</v>
      </c>
      <c r="D11" s="258">
        <v>9900</v>
      </c>
      <c r="E11" s="259">
        <f t="shared" si="0"/>
        <v>1</v>
      </c>
    </row>
    <row r="12" s="183" customFormat="1" ht="30" customHeight="1" spans="1:5">
      <c r="A12" s="260"/>
      <c r="B12" s="166" t="s">
        <v>1310</v>
      </c>
      <c r="C12" s="258"/>
      <c r="D12" s="258">
        <v>120</v>
      </c>
      <c r="E12" s="259"/>
    </row>
    <row r="13" s="183" customFormat="1" ht="30" customHeight="1" spans="1:5">
      <c r="A13" s="260"/>
      <c r="B13" s="166" t="s">
        <v>1311</v>
      </c>
      <c r="C13" s="258"/>
      <c r="D13" s="258">
        <v>120</v>
      </c>
      <c r="E13" s="259"/>
    </row>
    <row r="14" s="183" customFormat="1" ht="30" customHeight="1" spans="1:5">
      <c r="A14" s="260"/>
      <c r="B14" s="166" t="s">
        <v>1312</v>
      </c>
      <c r="C14" s="258">
        <v>200</v>
      </c>
      <c r="D14" s="258">
        <v>200</v>
      </c>
      <c r="E14" s="259">
        <f t="shared" ref="E14:E19" si="1">D14/C14</f>
        <v>1</v>
      </c>
    </row>
    <row r="15" s="183" customFormat="1" ht="30" customHeight="1" spans="1:5">
      <c r="A15" s="260" t="s">
        <v>978</v>
      </c>
      <c r="B15" s="166" t="s">
        <v>1313</v>
      </c>
      <c r="C15" s="258">
        <v>75006</v>
      </c>
      <c r="D15" s="258">
        <v>78675</v>
      </c>
      <c r="E15" s="259">
        <f t="shared" si="1"/>
        <v>1.05</v>
      </c>
    </row>
    <row r="16" s="183" customFormat="1" ht="30" customHeight="1" spans="1:5">
      <c r="A16" s="260"/>
      <c r="B16" s="166" t="s">
        <v>1314</v>
      </c>
      <c r="C16" s="258">
        <v>136400</v>
      </c>
      <c r="D16" s="258">
        <v>152630</v>
      </c>
      <c r="E16" s="259">
        <f t="shared" si="1"/>
        <v>1.12</v>
      </c>
    </row>
    <row r="17" s="183" customFormat="1" ht="30" customHeight="1" spans="1:5">
      <c r="A17" s="260"/>
      <c r="B17" s="166" t="s">
        <v>1315</v>
      </c>
      <c r="C17" s="258">
        <v>5269</v>
      </c>
      <c r="D17" s="258">
        <v>5260</v>
      </c>
      <c r="E17" s="259">
        <f t="shared" si="1"/>
        <v>1</v>
      </c>
    </row>
    <row r="18" s="183" customFormat="1" ht="30" customHeight="1" spans="1:5">
      <c r="A18" s="260"/>
      <c r="B18" s="166" t="s">
        <v>1316</v>
      </c>
      <c r="C18" s="258">
        <v>1600</v>
      </c>
      <c r="D18" s="258">
        <v>5230</v>
      </c>
      <c r="E18" s="259">
        <f t="shared" si="1"/>
        <v>3.27</v>
      </c>
    </row>
    <row r="19" s="183" customFormat="1" ht="30" customHeight="1" spans="1:5">
      <c r="A19" s="260"/>
      <c r="B19" s="166" t="s">
        <v>1317</v>
      </c>
      <c r="C19" s="258">
        <v>78675</v>
      </c>
      <c r="D19" s="258">
        <v>78705</v>
      </c>
      <c r="E19" s="259">
        <f t="shared" si="1"/>
        <v>1</v>
      </c>
    </row>
    <row r="20" s="183" customFormat="1" ht="26.1" customHeight="1"/>
  </sheetData>
  <mergeCells count="8">
    <mergeCell ref="A1:E1"/>
    <mergeCell ref="A2:E2"/>
    <mergeCell ref="D3:E3"/>
    <mergeCell ref="A5:A9"/>
    <mergeCell ref="A10:A14"/>
    <mergeCell ref="A15:A19"/>
    <mergeCell ref="C3:C4"/>
    <mergeCell ref="A3:B4"/>
  </mergeCells>
  <pageMargins left="0.75" right="0.75" top="1" bottom="1" header="0.5" footer="0.5"/>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H14" sqref="H14"/>
    </sheetView>
  </sheetViews>
  <sheetFormatPr defaultColWidth="10" defaultRowHeight="13.5" outlineLevelCol="2"/>
  <cols>
    <col min="1" max="1" width="60.5" style="216" customWidth="1"/>
    <col min="2" max="3" width="25.625" style="216" customWidth="1"/>
    <col min="4" max="4" width="9.76666666666667" style="216" customWidth="1"/>
    <col min="5" max="16384" width="10" style="216"/>
  </cols>
  <sheetData>
    <row r="1" s="213" customFormat="1" ht="39" customHeight="1" spans="1:3">
      <c r="A1" s="232" t="s">
        <v>1489</v>
      </c>
      <c r="B1" s="232"/>
      <c r="C1" s="232"/>
    </row>
    <row r="2" s="214" customFormat="1" ht="20" customHeight="1" spans="1:3">
      <c r="A2" s="240"/>
      <c r="B2" s="240"/>
      <c r="C2" s="220" t="s">
        <v>2</v>
      </c>
    </row>
    <row r="3" s="216" customFormat="1" ht="18.75" spans="1:3">
      <c r="A3" s="222" t="s">
        <v>1185</v>
      </c>
      <c r="B3" s="222" t="s">
        <v>1270</v>
      </c>
      <c r="C3" s="222" t="s">
        <v>1320</v>
      </c>
    </row>
    <row r="4" s="216" customFormat="1" ht="18.75" spans="1:3">
      <c r="A4" s="241" t="s">
        <v>1335</v>
      </c>
      <c r="B4" s="242">
        <v>200</v>
      </c>
      <c r="C4" s="242">
        <v>200</v>
      </c>
    </row>
    <row r="5" s="216" customFormat="1" ht="18.75" spans="1:3">
      <c r="A5" s="241" t="s">
        <v>1336</v>
      </c>
      <c r="B5" s="242">
        <v>9900</v>
      </c>
      <c r="C5" s="242">
        <v>9900</v>
      </c>
    </row>
    <row r="6" s="216" customFormat="1" ht="18.75" spans="1:3">
      <c r="A6" s="241" t="s">
        <v>1337</v>
      </c>
      <c r="B6" s="242">
        <v>120</v>
      </c>
      <c r="C6" s="242">
        <v>120</v>
      </c>
    </row>
    <row r="7" s="216" customFormat="1" ht="18.75" spans="1:3">
      <c r="A7" s="241" t="s">
        <v>1338</v>
      </c>
      <c r="B7" s="242">
        <v>120</v>
      </c>
      <c r="C7" s="242">
        <v>120</v>
      </c>
    </row>
    <row r="8" s="216" customFormat="1" ht="18.75" spans="1:3">
      <c r="A8" s="241" t="s">
        <v>1339</v>
      </c>
      <c r="B8" s="242">
        <v>200</v>
      </c>
      <c r="C8" s="242">
        <v>200</v>
      </c>
    </row>
    <row r="9" s="216" customFormat="1" ht="18.75" spans="1:3">
      <c r="A9" s="241" t="s">
        <v>1340</v>
      </c>
      <c r="B9" s="242">
        <v>32000</v>
      </c>
      <c r="C9" s="242">
        <v>32000</v>
      </c>
    </row>
    <row r="10" s="216" customFormat="1" ht="18.75" spans="1:3">
      <c r="A10" s="241" t="s">
        <v>1341</v>
      </c>
      <c r="B10" s="242">
        <v>41900</v>
      </c>
      <c r="C10" s="242">
        <v>41900</v>
      </c>
    </row>
    <row r="11" s="214" customFormat="1" ht="14.25" spans="1:3">
      <c r="A11" s="229" t="s">
        <v>1342</v>
      </c>
      <c r="B11" s="229"/>
      <c r="C11" s="229"/>
    </row>
    <row r="12" s="216" customFormat="1" ht="31" customHeight="1" spans="1:3">
      <c r="A12" s="243"/>
      <c r="B12" s="243"/>
      <c r="C12" s="243"/>
    </row>
  </sheetData>
  <mergeCells count="3">
    <mergeCell ref="A1:C1"/>
    <mergeCell ref="A11:C11"/>
    <mergeCell ref="A12:C12"/>
  </mergeCells>
  <pageMargins left="0.75" right="0.75" top="1" bottom="1" header="0.5" footer="0.5"/>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H14" sqref="H14"/>
    </sheetView>
  </sheetViews>
  <sheetFormatPr defaultColWidth="10" defaultRowHeight="13.5" outlineLevelCol="6"/>
  <cols>
    <col min="1" max="1" width="62.25" style="216" customWidth="1"/>
    <col min="2" max="3" width="28.625" style="216" customWidth="1"/>
    <col min="4" max="4" width="9.76666666666667" style="216" customWidth="1"/>
    <col min="5" max="16384" width="10" style="216"/>
  </cols>
  <sheetData>
    <row r="1" s="213" customFormat="1" ht="39" customHeight="1" spans="1:3">
      <c r="A1" s="232" t="s">
        <v>1490</v>
      </c>
      <c r="B1" s="232"/>
      <c r="C1" s="232"/>
    </row>
    <row r="2" s="214" customFormat="1" ht="20" customHeight="1" spans="1:3">
      <c r="A2" s="240"/>
      <c r="B2" s="240"/>
      <c r="C2" s="220" t="s">
        <v>2</v>
      </c>
    </row>
    <row r="3" s="244" customFormat="1" ht="18.75" spans="1:3">
      <c r="A3" s="246" t="s">
        <v>1185</v>
      </c>
      <c r="B3" s="246" t="s">
        <v>1270</v>
      </c>
      <c r="C3" s="246" t="s">
        <v>1320</v>
      </c>
    </row>
    <row r="4" s="244" customFormat="1" ht="18.75" spans="1:3">
      <c r="A4" s="247" t="s">
        <v>1321</v>
      </c>
      <c r="B4" s="248">
        <v>78474.53</v>
      </c>
      <c r="C4" s="248">
        <v>78474.53</v>
      </c>
    </row>
    <row r="5" s="244" customFormat="1" ht="18.75" spans="1:3">
      <c r="A5" s="247" t="s">
        <v>1322</v>
      </c>
      <c r="B5" s="248">
        <v>142730</v>
      </c>
      <c r="C5" s="248">
        <v>142730</v>
      </c>
    </row>
    <row r="6" s="244" customFormat="1" ht="18.75" spans="1:3">
      <c r="A6" s="247" t="s">
        <v>1323</v>
      </c>
      <c r="B6" s="248">
        <v>5110</v>
      </c>
      <c r="C6" s="248">
        <v>5110</v>
      </c>
    </row>
    <row r="7" s="244" customFormat="1" ht="18.75" spans="1:3">
      <c r="A7" s="249" t="s">
        <v>1324</v>
      </c>
      <c r="B7" s="248"/>
      <c r="C7" s="248"/>
    </row>
    <row r="8" s="244" customFormat="1" ht="18.75" spans="1:3">
      <c r="A8" s="249" t="s">
        <v>1325</v>
      </c>
      <c r="B8" s="248">
        <v>5110</v>
      </c>
      <c r="C8" s="248">
        <v>5110</v>
      </c>
    </row>
    <row r="9" s="244" customFormat="1" ht="18.75" spans="1:3">
      <c r="A9" s="247" t="s">
        <v>1326</v>
      </c>
      <c r="B9" s="248">
        <v>5110</v>
      </c>
      <c r="C9" s="248">
        <v>5110</v>
      </c>
    </row>
    <row r="10" s="244" customFormat="1" ht="18.75" spans="1:3">
      <c r="A10" s="247" t="s">
        <v>1327</v>
      </c>
      <c r="B10" s="248">
        <v>78504.53</v>
      </c>
      <c r="C10" s="248">
        <v>78504.53</v>
      </c>
    </row>
    <row r="11" s="244" customFormat="1" ht="18.75" spans="1:3">
      <c r="A11" s="247" t="s">
        <v>1328</v>
      </c>
      <c r="B11" s="248"/>
      <c r="C11" s="248"/>
    </row>
    <row r="12" s="244" customFormat="1" ht="18.75" spans="1:3">
      <c r="A12" s="247" t="s">
        <v>1329</v>
      </c>
      <c r="B12" s="248">
        <v>142730</v>
      </c>
      <c r="C12" s="248">
        <v>142730</v>
      </c>
    </row>
    <row r="13" s="245" customFormat="1" ht="14.25" spans="1:7">
      <c r="A13" s="250" t="s">
        <v>1330</v>
      </c>
      <c r="B13" s="250"/>
      <c r="C13" s="250"/>
      <c r="D13" s="112"/>
      <c r="E13" s="112"/>
      <c r="F13" s="112"/>
      <c r="G13" s="112"/>
    </row>
    <row r="14" s="216" customFormat="1" spans="1:3">
      <c r="A14" s="251"/>
      <c r="B14" s="251"/>
      <c r="C14" s="251"/>
    </row>
  </sheetData>
  <mergeCells count="2">
    <mergeCell ref="A1:C1"/>
    <mergeCell ref="A13:C1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F41"/>
  <sheetViews>
    <sheetView workbookViewId="0">
      <selection activeCell="K10" sqref="K10"/>
    </sheetView>
  </sheetViews>
  <sheetFormatPr defaultColWidth="9" defaultRowHeight="14.25" outlineLevelCol="5"/>
  <cols>
    <col min="1" max="1" width="35.75" style="510" customWidth="1"/>
    <col min="2" max="6" width="14.625" style="510" customWidth="1"/>
    <col min="7" max="16375" width="9" style="510"/>
  </cols>
  <sheetData>
    <row r="1" s="510" customFormat="1" spans="1:6">
      <c r="A1" s="772" t="s">
        <v>664</v>
      </c>
      <c r="B1" s="772"/>
      <c r="C1" s="772"/>
      <c r="D1" s="772"/>
      <c r="E1" s="772"/>
      <c r="F1" s="772"/>
    </row>
    <row r="2" s="510" customFormat="1" ht="22.5" spans="1:6">
      <c r="A2" s="773" t="s">
        <v>665</v>
      </c>
      <c r="B2" s="773"/>
      <c r="C2" s="773"/>
      <c r="D2" s="773"/>
      <c r="E2" s="773"/>
      <c r="F2" s="773"/>
    </row>
    <row r="3" s="510" customFormat="1" ht="22.5" spans="1:6">
      <c r="A3" s="773"/>
      <c r="B3" s="774"/>
      <c r="C3" s="774"/>
      <c r="D3" s="775" t="s">
        <v>2</v>
      </c>
      <c r="E3" s="775"/>
      <c r="F3" s="775"/>
    </row>
    <row r="4" s="510" customFormat="1" ht="42.95" customHeight="1" spans="1:6">
      <c r="A4" s="776" t="s">
        <v>666</v>
      </c>
      <c r="B4" s="776" t="s">
        <v>4</v>
      </c>
      <c r="C4" s="776" t="s">
        <v>627</v>
      </c>
      <c r="D4" s="776" t="s">
        <v>6</v>
      </c>
      <c r="E4" s="776" t="s">
        <v>7</v>
      </c>
      <c r="F4" s="776" t="s">
        <v>8</v>
      </c>
    </row>
    <row r="5" s="510" customFormat="1" ht="35" customHeight="1" spans="1:6">
      <c r="A5" s="777" t="s">
        <v>667</v>
      </c>
      <c r="B5" s="778">
        <f t="shared" ref="B5:F5" si="0">SUM(B6:B7)</f>
        <v>0</v>
      </c>
      <c r="C5" s="778"/>
      <c r="D5" s="778">
        <f t="shared" si="0"/>
        <v>0</v>
      </c>
      <c r="E5" s="778"/>
      <c r="F5" s="778">
        <f t="shared" si="0"/>
        <v>0</v>
      </c>
    </row>
    <row r="6" s="510" customFormat="1" ht="35" customHeight="1" spans="1:6">
      <c r="A6" s="777" t="s">
        <v>668</v>
      </c>
      <c r="B6" s="778"/>
      <c r="C6" s="778"/>
      <c r="D6" s="778"/>
      <c r="E6" s="778"/>
      <c r="F6" s="778"/>
    </row>
    <row r="7" s="510" customFormat="1" ht="35" customHeight="1" spans="1:6">
      <c r="A7" s="777" t="s">
        <v>669</v>
      </c>
      <c r="B7" s="778"/>
      <c r="C7" s="778"/>
      <c r="D7" s="778"/>
      <c r="E7" s="778"/>
      <c r="F7" s="778"/>
    </row>
    <row r="8" s="510" customFormat="1" ht="35" customHeight="1" spans="1:6">
      <c r="A8" s="777" t="s">
        <v>670</v>
      </c>
      <c r="B8" s="778">
        <f>SUM(B9,B19,B28,B30,B34)</f>
        <v>5</v>
      </c>
      <c r="C8" s="778"/>
      <c r="D8" s="778">
        <f>SUM(D9,D19,D28,D30,D34)</f>
        <v>0</v>
      </c>
      <c r="E8" s="778"/>
      <c r="F8" s="779">
        <f>D8/B8</f>
        <v>0</v>
      </c>
    </row>
    <row r="9" s="510" customFormat="1" ht="35" customHeight="1" spans="1:6">
      <c r="A9" s="777" t="s">
        <v>671</v>
      </c>
      <c r="B9" s="778">
        <f t="shared" ref="B9:F9" si="1">SUM(B10:B18)</f>
        <v>0</v>
      </c>
      <c r="C9" s="778"/>
      <c r="D9" s="778">
        <f t="shared" si="1"/>
        <v>0</v>
      </c>
      <c r="E9" s="778"/>
      <c r="F9" s="778">
        <f t="shared" si="1"/>
        <v>0</v>
      </c>
    </row>
    <row r="10" s="510" customFormat="1" ht="35" customHeight="1" spans="1:6">
      <c r="A10" s="777" t="s">
        <v>672</v>
      </c>
      <c r="B10" s="780"/>
      <c r="C10" s="780"/>
      <c r="D10" s="780"/>
      <c r="E10" s="780"/>
      <c r="F10" s="780"/>
    </row>
    <row r="11" s="510" customFormat="1" ht="35" customHeight="1" spans="1:6">
      <c r="A11" s="777" t="s">
        <v>673</v>
      </c>
      <c r="B11" s="780"/>
      <c r="C11" s="780"/>
      <c r="D11" s="780"/>
      <c r="E11" s="780"/>
      <c r="F11" s="780"/>
    </row>
    <row r="12" s="510" customFormat="1" ht="35" customHeight="1" spans="1:6">
      <c r="A12" s="777" t="s">
        <v>674</v>
      </c>
      <c r="B12" s="780"/>
      <c r="C12" s="780"/>
      <c r="D12" s="780"/>
      <c r="E12" s="780"/>
      <c r="F12" s="780"/>
    </row>
    <row r="13" s="510" customFormat="1" ht="35" customHeight="1" spans="1:6">
      <c r="A13" s="777" t="s">
        <v>675</v>
      </c>
      <c r="B13" s="780"/>
      <c r="C13" s="780"/>
      <c r="D13" s="780"/>
      <c r="E13" s="780"/>
      <c r="F13" s="780"/>
    </row>
    <row r="14" s="510" customFormat="1" ht="35" customHeight="1" spans="1:6">
      <c r="A14" s="777" t="s">
        <v>676</v>
      </c>
      <c r="B14" s="780"/>
      <c r="C14" s="780"/>
      <c r="D14" s="780"/>
      <c r="E14" s="780"/>
      <c r="F14" s="780"/>
    </row>
    <row r="15" s="510" customFormat="1" ht="35" customHeight="1" spans="1:6">
      <c r="A15" s="777" t="s">
        <v>677</v>
      </c>
      <c r="B15" s="780"/>
      <c r="C15" s="780"/>
      <c r="D15" s="780"/>
      <c r="E15" s="780"/>
      <c r="F15" s="780"/>
    </row>
    <row r="16" s="510" customFormat="1" ht="35" customHeight="1" spans="1:6">
      <c r="A16" s="777" t="s">
        <v>678</v>
      </c>
      <c r="B16" s="780"/>
      <c r="C16" s="780"/>
      <c r="D16" s="780"/>
      <c r="E16" s="780"/>
      <c r="F16" s="780"/>
    </row>
    <row r="17" s="510" customFormat="1" ht="35" customHeight="1" spans="1:6">
      <c r="A17" s="777" t="s">
        <v>679</v>
      </c>
      <c r="B17" s="780"/>
      <c r="C17" s="780"/>
      <c r="D17" s="780"/>
      <c r="E17" s="780"/>
      <c r="F17" s="780"/>
    </row>
    <row r="18" s="510" customFormat="1" ht="35" customHeight="1" spans="1:6">
      <c r="A18" s="777" t="s">
        <v>680</v>
      </c>
      <c r="B18" s="780"/>
      <c r="C18" s="780"/>
      <c r="D18" s="780"/>
      <c r="E18" s="780"/>
      <c r="F18" s="780"/>
    </row>
    <row r="19" s="510" customFormat="1" ht="35" customHeight="1" spans="1:6">
      <c r="A19" s="777" t="s">
        <v>681</v>
      </c>
      <c r="B19" s="778">
        <f t="shared" ref="B19:F19" si="2">SUM(B20:B27)</f>
        <v>0</v>
      </c>
      <c r="C19" s="778"/>
      <c r="D19" s="778">
        <f t="shared" si="2"/>
        <v>0</v>
      </c>
      <c r="E19" s="778"/>
      <c r="F19" s="778">
        <f t="shared" si="2"/>
        <v>0</v>
      </c>
    </row>
    <row r="20" s="510" customFormat="1" ht="35" customHeight="1" spans="1:6">
      <c r="A20" s="777" t="s">
        <v>682</v>
      </c>
      <c r="B20" s="780"/>
      <c r="C20" s="780"/>
      <c r="D20" s="780"/>
      <c r="E20" s="780"/>
      <c r="F20" s="780"/>
    </row>
    <row r="21" s="510" customFormat="1" ht="35" customHeight="1" spans="1:6">
      <c r="A21" s="777" t="s">
        <v>683</v>
      </c>
      <c r="B21" s="780"/>
      <c r="C21" s="780"/>
      <c r="D21" s="780"/>
      <c r="E21" s="780"/>
      <c r="F21" s="780"/>
    </row>
    <row r="22" s="510" customFormat="1" ht="35" customHeight="1" spans="1:6">
      <c r="A22" s="777" t="s">
        <v>684</v>
      </c>
      <c r="B22" s="780"/>
      <c r="C22" s="780"/>
      <c r="D22" s="780"/>
      <c r="E22" s="780"/>
      <c r="F22" s="780"/>
    </row>
    <row r="23" s="510" customFormat="1" ht="35" customHeight="1" spans="1:6">
      <c r="A23" s="777" t="s">
        <v>685</v>
      </c>
      <c r="B23" s="780"/>
      <c r="C23" s="780"/>
      <c r="D23" s="780"/>
      <c r="E23" s="780"/>
      <c r="F23" s="780"/>
    </row>
    <row r="24" s="510" customFormat="1" ht="35" customHeight="1" spans="1:6">
      <c r="A24" s="777" t="s">
        <v>686</v>
      </c>
      <c r="B24" s="780"/>
      <c r="C24" s="780"/>
      <c r="D24" s="780"/>
      <c r="E24" s="780"/>
      <c r="F24" s="780"/>
    </row>
    <row r="25" s="510" customFormat="1" ht="35" customHeight="1" spans="1:6">
      <c r="A25" s="777" t="s">
        <v>687</v>
      </c>
      <c r="B25" s="780"/>
      <c r="C25" s="780"/>
      <c r="D25" s="780"/>
      <c r="E25" s="780"/>
      <c r="F25" s="780"/>
    </row>
    <row r="26" s="510" customFormat="1" ht="35" customHeight="1" spans="1:6">
      <c r="A26" s="777" t="s">
        <v>688</v>
      </c>
      <c r="B26" s="780"/>
      <c r="C26" s="780"/>
      <c r="D26" s="780"/>
      <c r="E26" s="780"/>
      <c r="F26" s="780"/>
    </row>
    <row r="27" s="510" customFormat="1" ht="35" customHeight="1" spans="1:6">
      <c r="A27" s="777" t="s">
        <v>689</v>
      </c>
      <c r="B27" s="780"/>
      <c r="C27" s="780"/>
      <c r="D27" s="780"/>
      <c r="E27" s="780"/>
      <c r="F27" s="780"/>
    </row>
    <row r="28" s="510" customFormat="1" ht="35" customHeight="1" spans="1:6">
      <c r="A28" s="777" t="s">
        <v>690</v>
      </c>
      <c r="B28" s="778">
        <f>SUM(A29)</f>
        <v>0</v>
      </c>
      <c r="C28" s="778"/>
      <c r="D28" s="778">
        <f>SUM(B29)</f>
        <v>0</v>
      </c>
      <c r="E28" s="778"/>
      <c r="F28" s="778">
        <f>SUM(D29)</f>
        <v>0</v>
      </c>
    </row>
    <row r="29" s="510" customFormat="1" ht="35" customHeight="1" spans="1:6">
      <c r="A29" s="777" t="s">
        <v>691</v>
      </c>
      <c r="B29" s="780"/>
      <c r="C29" s="780"/>
      <c r="D29" s="780"/>
      <c r="E29" s="780"/>
      <c r="F29" s="780"/>
    </row>
    <row r="30" s="510" customFormat="1" ht="35" customHeight="1" spans="1:6">
      <c r="A30" s="777" t="s">
        <v>692</v>
      </c>
      <c r="B30" s="778">
        <f t="shared" ref="B30:F30" si="3">SUM(B31:B33)</f>
        <v>0</v>
      </c>
      <c r="C30" s="778"/>
      <c r="D30" s="778">
        <f t="shared" si="3"/>
        <v>0</v>
      </c>
      <c r="E30" s="778"/>
      <c r="F30" s="778">
        <f t="shared" si="3"/>
        <v>0</v>
      </c>
    </row>
    <row r="31" s="510" customFormat="1" ht="35" customHeight="1" spans="1:6">
      <c r="A31" s="777" t="s">
        <v>693</v>
      </c>
      <c r="B31" s="780"/>
      <c r="C31" s="780"/>
      <c r="D31" s="780"/>
      <c r="E31" s="780"/>
      <c r="F31" s="780"/>
    </row>
    <row r="32" s="510" customFormat="1" ht="35" customHeight="1" spans="1:6">
      <c r="A32" s="777" t="s">
        <v>694</v>
      </c>
      <c r="B32" s="780"/>
      <c r="C32" s="780"/>
      <c r="D32" s="780"/>
      <c r="E32" s="780"/>
      <c r="F32" s="780"/>
    </row>
    <row r="33" s="510" customFormat="1" ht="35" customHeight="1" spans="1:6">
      <c r="A33" s="777" t="s">
        <v>695</v>
      </c>
      <c r="B33" s="780"/>
      <c r="C33" s="780"/>
      <c r="D33" s="780"/>
      <c r="E33" s="780"/>
      <c r="F33" s="780"/>
    </row>
    <row r="34" s="510" customFormat="1" ht="35" customHeight="1" spans="1:6">
      <c r="A34" s="777" t="s">
        <v>696</v>
      </c>
      <c r="B34" s="778">
        <f>SUM(B35)</f>
        <v>5</v>
      </c>
      <c r="C34" s="778"/>
      <c r="D34" s="778"/>
      <c r="E34" s="778"/>
      <c r="F34" s="779">
        <f t="shared" ref="F34:F36" si="4">D34/B34</f>
        <v>0</v>
      </c>
    </row>
    <row r="35" s="510" customFormat="1" ht="35" customHeight="1" spans="1:6">
      <c r="A35" s="777" t="s">
        <v>697</v>
      </c>
      <c r="B35" s="780">
        <v>5</v>
      </c>
      <c r="C35" s="780"/>
      <c r="D35" s="780"/>
      <c r="E35" s="780"/>
      <c r="F35" s="781">
        <f t="shared" si="4"/>
        <v>0</v>
      </c>
    </row>
    <row r="36" s="510" customFormat="1" ht="35" customHeight="1" spans="1:6">
      <c r="A36" s="782" t="s">
        <v>698</v>
      </c>
      <c r="B36" s="783">
        <f>SUM(B5,B8)</f>
        <v>5</v>
      </c>
      <c r="C36" s="783"/>
      <c r="D36" s="783">
        <f>SUM(D5,D8)</f>
        <v>0</v>
      </c>
      <c r="E36" s="783"/>
      <c r="F36" s="784">
        <f t="shared" si="4"/>
        <v>0</v>
      </c>
    </row>
    <row r="37" s="510" customFormat="1" ht="35" customHeight="1" spans="1:6">
      <c r="A37" s="777" t="s">
        <v>699</v>
      </c>
      <c r="B37" s="780"/>
      <c r="C37" s="780"/>
      <c r="D37" s="780"/>
      <c r="E37" s="780"/>
      <c r="F37" s="780"/>
    </row>
    <row r="38" s="510" customFormat="1" ht="35" customHeight="1" spans="1:6">
      <c r="A38" s="785" t="s">
        <v>700</v>
      </c>
      <c r="B38" s="780"/>
      <c r="C38" s="780">
        <v>7</v>
      </c>
      <c r="D38" s="780">
        <v>7</v>
      </c>
      <c r="E38" s="780"/>
      <c r="F38" s="781">
        <f>D38/C38</f>
        <v>1</v>
      </c>
    </row>
    <row r="39" s="510" customFormat="1" ht="35" customHeight="1" spans="1:6">
      <c r="A39" s="777" t="s">
        <v>701</v>
      </c>
      <c r="B39" s="780"/>
      <c r="C39" s="780"/>
      <c r="D39" s="780"/>
      <c r="E39" s="780"/>
      <c r="F39" s="780"/>
    </row>
    <row r="40" s="510" customFormat="1" ht="35" customHeight="1" spans="1:6">
      <c r="A40" s="785" t="s">
        <v>702</v>
      </c>
      <c r="B40" s="780"/>
      <c r="C40" s="780"/>
      <c r="D40" s="780"/>
      <c r="E40" s="780"/>
      <c r="F40" s="780"/>
    </row>
    <row r="41" s="520" customFormat="1" ht="35" customHeight="1" spans="1:6">
      <c r="A41" s="786" t="s">
        <v>703</v>
      </c>
      <c r="B41" s="783">
        <f>SUM(B36:B40)</f>
        <v>5</v>
      </c>
      <c r="C41" s="783">
        <v>7</v>
      </c>
      <c r="D41" s="783">
        <f>SUM(D36:D40)</f>
        <v>7</v>
      </c>
      <c r="E41" s="784">
        <v>1.4</v>
      </c>
      <c r="F41" s="784">
        <f>D41/C41</f>
        <v>1</v>
      </c>
    </row>
  </sheetData>
  <mergeCells count="2">
    <mergeCell ref="A2:F2"/>
    <mergeCell ref="D3:F3"/>
  </mergeCells>
  <dataValidations count="1">
    <dataValidation type="textLength" operator="lessThanOrEqual" allowBlank="1" showInputMessage="1" showErrorMessage="1" errorTitle="提示" error="此处最多只能输入 [20] 个字符。" sqref="F4">
      <formula1>20</formula1>
    </dataValidation>
  </dataValidations>
  <pageMargins left="0.75" right="0.75" top="1" bottom="1" header="0.5" footer="0.5"/>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H14" sqref="H14"/>
    </sheetView>
  </sheetViews>
  <sheetFormatPr defaultColWidth="10" defaultRowHeight="13.5" outlineLevelCol="2"/>
  <cols>
    <col min="1" max="1" width="60.5" style="216" customWidth="1"/>
    <col min="2" max="3" width="25.625" style="216" customWidth="1"/>
    <col min="4" max="4" width="9.76666666666667" style="216" customWidth="1"/>
    <col min="5" max="16384" width="10" style="216"/>
  </cols>
  <sheetData>
    <row r="1" s="213" customFormat="1" ht="39" customHeight="1" spans="1:3">
      <c r="A1" s="232" t="s">
        <v>1491</v>
      </c>
      <c r="B1" s="232"/>
      <c r="C1" s="232"/>
    </row>
    <row r="2" s="214" customFormat="1" ht="20" customHeight="1" spans="1:3">
      <c r="A2" s="240"/>
      <c r="B2" s="240"/>
      <c r="C2" s="220" t="s">
        <v>2</v>
      </c>
    </row>
    <row r="3" s="216" customFormat="1" ht="18.75" spans="1:3">
      <c r="A3" s="222" t="s">
        <v>1185</v>
      </c>
      <c r="B3" s="222" t="s">
        <v>1270</v>
      </c>
      <c r="C3" s="222" t="s">
        <v>1320</v>
      </c>
    </row>
    <row r="4" s="216" customFormat="1" ht="18.75" spans="1:3">
      <c r="A4" s="241" t="s">
        <v>1335</v>
      </c>
      <c r="B4" s="242">
        <v>200</v>
      </c>
      <c r="C4" s="242">
        <v>200</v>
      </c>
    </row>
    <row r="5" s="216" customFormat="1" ht="18.75" spans="1:3">
      <c r="A5" s="241" t="s">
        <v>1336</v>
      </c>
      <c r="B5" s="242">
        <v>9900</v>
      </c>
      <c r="C5" s="242">
        <v>9900</v>
      </c>
    </row>
    <row r="6" s="216" customFormat="1" ht="18.75" spans="1:3">
      <c r="A6" s="241" t="s">
        <v>1337</v>
      </c>
      <c r="B6" s="242">
        <v>120</v>
      </c>
      <c r="C6" s="242">
        <v>120</v>
      </c>
    </row>
    <row r="7" s="216" customFormat="1" ht="18.75" spans="1:3">
      <c r="A7" s="241" t="s">
        <v>1338</v>
      </c>
      <c r="B7" s="242">
        <v>120</v>
      </c>
      <c r="C7" s="242">
        <v>120</v>
      </c>
    </row>
    <row r="8" s="216" customFormat="1" ht="18.75" spans="1:3">
      <c r="A8" s="241" t="s">
        <v>1339</v>
      </c>
      <c r="B8" s="242">
        <v>200</v>
      </c>
      <c r="C8" s="242">
        <v>200</v>
      </c>
    </row>
    <row r="9" s="216" customFormat="1" ht="18.75" spans="1:3">
      <c r="A9" s="241" t="s">
        <v>1340</v>
      </c>
      <c r="B9" s="242">
        <v>32000</v>
      </c>
      <c r="C9" s="242">
        <v>32000</v>
      </c>
    </row>
    <row r="10" s="216" customFormat="1" ht="18.75" spans="1:3">
      <c r="A10" s="241" t="s">
        <v>1341</v>
      </c>
      <c r="B10" s="242">
        <v>41900</v>
      </c>
      <c r="C10" s="242">
        <v>41900</v>
      </c>
    </row>
    <row r="11" s="214" customFormat="1" ht="14.25" spans="1:3">
      <c r="A11" s="229" t="s">
        <v>1342</v>
      </c>
      <c r="B11" s="229"/>
      <c r="C11" s="229"/>
    </row>
    <row r="12" s="216" customFormat="1" ht="31" customHeight="1" spans="1:3">
      <c r="A12" s="243"/>
      <c r="B12" s="243"/>
      <c r="C12" s="243"/>
    </row>
  </sheetData>
  <mergeCells count="3">
    <mergeCell ref="A1:C1"/>
    <mergeCell ref="A11:C11"/>
    <mergeCell ref="A12:C12"/>
  </mergeCells>
  <pageMargins left="0.75" right="0.75" top="1" bottom="1" header="0.5" footer="0.5"/>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selection activeCell="H14" sqref="H14"/>
    </sheetView>
  </sheetViews>
  <sheetFormatPr defaultColWidth="10" defaultRowHeight="13.5" outlineLevelCol="3"/>
  <cols>
    <col min="1" max="1" width="36" style="216" customWidth="1"/>
    <col min="2" max="4" width="15.625" style="216" customWidth="1"/>
    <col min="5" max="5" width="9.76666666666667" style="216" customWidth="1"/>
    <col min="6" max="16384" width="10" style="216"/>
  </cols>
  <sheetData>
    <row r="1" s="213" customFormat="1" ht="39" customHeight="1" spans="1:4">
      <c r="A1" s="232" t="s">
        <v>1492</v>
      </c>
      <c r="B1" s="232"/>
      <c r="C1" s="232"/>
      <c r="D1" s="232"/>
    </row>
    <row r="2" s="214" customFormat="1" ht="20" customHeight="1" spans="4:4">
      <c r="D2" s="220" t="s">
        <v>2</v>
      </c>
    </row>
    <row r="3" s="216" customFormat="1" spans="1:4">
      <c r="A3" s="233" t="s">
        <v>1185</v>
      </c>
      <c r="B3" s="233" t="s">
        <v>1347</v>
      </c>
      <c r="C3" s="233" t="s">
        <v>1348</v>
      </c>
      <c r="D3" s="233" t="s">
        <v>1349</v>
      </c>
    </row>
    <row r="4" s="216" customFormat="1" ht="27" spans="1:4">
      <c r="A4" s="234" t="s">
        <v>1350</v>
      </c>
      <c r="B4" s="235" t="s">
        <v>1351</v>
      </c>
      <c r="C4" s="236">
        <f>C5+C7</f>
        <v>5230</v>
      </c>
      <c r="D4" s="236">
        <f>D5+D7</f>
        <v>5230</v>
      </c>
    </row>
    <row r="5" s="216" customFormat="1" spans="1:4">
      <c r="A5" s="237" t="s">
        <v>1352</v>
      </c>
      <c r="B5" s="235" t="s">
        <v>1353</v>
      </c>
      <c r="C5" s="236">
        <v>5110</v>
      </c>
      <c r="D5" s="236">
        <v>5110</v>
      </c>
    </row>
    <row r="6" s="216" customFormat="1" spans="1:4">
      <c r="A6" s="237" t="s">
        <v>1354</v>
      </c>
      <c r="B6" s="235" t="s">
        <v>1355</v>
      </c>
      <c r="C6" s="236">
        <v>5110</v>
      </c>
      <c r="D6" s="236">
        <v>5110</v>
      </c>
    </row>
    <row r="7" s="216" customFormat="1" spans="1:4">
      <c r="A7" s="237" t="s">
        <v>1356</v>
      </c>
      <c r="B7" s="235" t="s">
        <v>1357</v>
      </c>
      <c r="C7" s="236">
        <v>120</v>
      </c>
      <c r="D7" s="236">
        <v>120</v>
      </c>
    </row>
    <row r="8" s="216" customFormat="1" spans="1:4">
      <c r="A8" s="237" t="s">
        <v>1354</v>
      </c>
      <c r="B8" s="235" t="s">
        <v>1358</v>
      </c>
      <c r="C8" s="236">
        <v>120</v>
      </c>
      <c r="D8" s="236">
        <v>120</v>
      </c>
    </row>
    <row r="9" s="216" customFormat="1" spans="1:4">
      <c r="A9" s="234" t="s">
        <v>1359</v>
      </c>
      <c r="B9" s="235" t="s">
        <v>1360</v>
      </c>
      <c r="C9" s="236">
        <f>C10+C11</f>
        <v>5230</v>
      </c>
      <c r="D9" s="236">
        <f>D10+D11</f>
        <v>5230</v>
      </c>
    </row>
    <row r="10" s="216" customFormat="1" spans="1:4">
      <c r="A10" s="237" t="s">
        <v>1352</v>
      </c>
      <c r="B10" s="235" t="s">
        <v>1361</v>
      </c>
      <c r="C10" s="236">
        <v>5110</v>
      </c>
      <c r="D10" s="236">
        <v>5110</v>
      </c>
    </row>
    <row r="11" s="216" customFormat="1" spans="1:4">
      <c r="A11" s="237" t="s">
        <v>1356</v>
      </c>
      <c r="B11" s="235" t="s">
        <v>1362</v>
      </c>
      <c r="C11" s="236">
        <v>120</v>
      </c>
      <c r="D11" s="236">
        <v>120</v>
      </c>
    </row>
    <row r="12" s="216" customFormat="1" spans="1:4">
      <c r="A12" s="234" t="s">
        <v>1363</v>
      </c>
      <c r="B12" s="235" t="s">
        <v>1364</v>
      </c>
      <c r="C12" s="236">
        <f>C13+C14</f>
        <v>2700.45</v>
      </c>
      <c r="D12" s="236">
        <f>D13+D14</f>
        <v>2700.45</v>
      </c>
    </row>
    <row r="13" s="216" customFormat="1" spans="1:4">
      <c r="A13" s="237" t="s">
        <v>1352</v>
      </c>
      <c r="B13" s="235" t="s">
        <v>1365</v>
      </c>
      <c r="C13" s="236">
        <v>2695.02</v>
      </c>
      <c r="D13" s="236">
        <v>2695.02</v>
      </c>
    </row>
    <row r="14" s="216" customFormat="1" spans="1:4">
      <c r="A14" s="237" t="s">
        <v>1356</v>
      </c>
      <c r="B14" s="235" t="s">
        <v>1366</v>
      </c>
      <c r="C14" s="236">
        <v>5.43</v>
      </c>
      <c r="D14" s="236">
        <v>5.43</v>
      </c>
    </row>
    <row r="15" s="216" customFormat="1" spans="1:4">
      <c r="A15" s="234" t="s">
        <v>1367</v>
      </c>
      <c r="B15" s="235" t="s">
        <v>1368</v>
      </c>
      <c r="C15" s="236">
        <f>C16+C19</f>
        <v>9942</v>
      </c>
      <c r="D15" s="236">
        <f>D16+D19</f>
        <v>9942</v>
      </c>
    </row>
    <row r="16" s="216" customFormat="1" spans="1:4">
      <c r="A16" s="237" t="s">
        <v>1352</v>
      </c>
      <c r="B16" s="235" t="s">
        <v>1369</v>
      </c>
      <c r="C16" s="236">
        <v>9942</v>
      </c>
      <c r="D16" s="236">
        <v>9942</v>
      </c>
    </row>
    <row r="17" s="216" customFormat="1" spans="1:4">
      <c r="A17" s="237" t="s">
        <v>1370</v>
      </c>
      <c r="B17" s="235"/>
      <c r="C17" s="236">
        <v>9942</v>
      </c>
      <c r="D17" s="236">
        <v>9942</v>
      </c>
    </row>
    <row r="18" s="216" customFormat="1" spans="1:4">
      <c r="A18" s="237" t="s">
        <v>1371</v>
      </c>
      <c r="B18" s="235" t="s">
        <v>1372</v>
      </c>
      <c r="C18" s="236"/>
      <c r="D18" s="236"/>
    </row>
    <row r="19" s="216" customFormat="1" spans="1:4">
      <c r="A19" s="237" t="s">
        <v>1356</v>
      </c>
      <c r="B19" s="235" t="s">
        <v>1373</v>
      </c>
      <c r="C19" s="236"/>
      <c r="D19" s="236"/>
    </row>
    <row r="20" s="216" customFormat="1" spans="1:4">
      <c r="A20" s="237" t="s">
        <v>1370</v>
      </c>
      <c r="B20" s="235"/>
      <c r="C20" s="236"/>
      <c r="D20" s="236"/>
    </row>
    <row r="21" s="216" customFormat="1" spans="1:4">
      <c r="A21" s="237" t="s">
        <v>1374</v>
      </c>
      <c r="B21" s="235" t="s">
        <v>1375</v>
      </c>
      <c r="C21" s="236"/>
      <c r="D21" s="236"/>
    </row>
    <row r="22" s="216" customFormat="1" spans="1:4">
      <c r="A22" s="234" t="s">
        <v>1376</v>
      </c>
      <c r="B22" s="235" t="s">
        <v>1377</v>
      </c>
      <c r="C22" s="236">
        <f>C23+C24</f>
        <v>2733.25</v>
      </c>
      <c r="D22" s="236">
        <f>D23+D24</f>
        <v>2733.25</v>
      </c>
    </row>
    <row r="23" s="216" customFormat="1" spans="1:4">
      <c r="A23" s="237" t="s">
        <v>1352</v>
      </c>
      <c r="B23" s="235" t="s">
        <v>1378</v>
      </c>
      <c r="C23" s="236">
        <v>2726.99</v>
      </c>
      <c r="D23" s="236">
        <v>2726.99</v>
      </c>
    </row>
    <row r="24" s="216" customFormat="1" spans="1:4">
      <c r="A24" s="237" t="s">
        <v>1356</v>
      </c>
      <c r="B24" s="235" t="s">
        <v>1379</v>
      </c>
      <c r="C24" s="236">
        <v>6.26</v>
      </c>
      <c r="D24" s="236">
        <v>6.26</v>
      </c>
    </row>
    <row r="25" s="214" customFormat="1" ht="70" customHeight="1" spans="1:4">
      <c r="A25" s="238" t="s">
        <v>1380</v>
      </c>
      <c r="B25" s="238"/>
      <c r="C25" s="238"/>
      <c r="D25" s="238"/>
    </row>
    <row r="26" s="216" customFormat="1" ht="25" customHeight="1" spans="1:4">
      <c r="A26" s="239"/>
      <c r="B26" s="239"/>
      <c r="C26" s="239"/>
      <c r="D26" s="239"/>
    </row>
  </sheetData>
  <mergeCells count="3">
    <mergeCell ref="A1:D1"/>
    <mergeCell ref="A25:D25"/>
    <mergeCell ref="A26:D26"/>
  </mergeCells>
  <pageMargins left="0.75" right="0.75" top="1" bottom="1" header="0.5" footer="0.5"/>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H14" sqref="H14"/>
    </sheetView>
  </sheetViews>
  <sheetFormatPr defaultColWidth="8.88333333333333" defaultRowHeight="13.5" outlineLevelCol="5"/>
  <cols>
    <col min="1" max="1" width="8.88333333333333" style="216"/>
    <col min="2" max="2" width="49.375" style="216" customWidth="1"/>
    <col min="3" max="6" width="20.625" style="216" customWidth="1"/>
    <col min="7" max="16384" width="8.88333333333333" style="216"/>
  </cols>
  <sheetData>
    <row r="1" s="213" customFormat="1" ht="39" customHeight="1" spans="1:6">
      <c r="A1" s="217" t="s">
        <v>1493</v>
      </c>
      <c r="B1" s="217"/>
      <c r="C1" s="217"/>
      <c r="D1" s="217"/>
      <c r="E1" s="218"/>
      <c r="F1" s="218"/>
    </row>
    <row r="2" s="214" customFormat="1" ht="20" customHeight="1" spans="2:6">
      <c r="B2" s="219" t="s">
        <v>2</v>
      </c>
      <c r="C2" s="220"/>
      <c r="D2" s="220"/>
      <c r="E2" s="220"/>
      <c r="F2" s="220"/>
    </row>
    <row r="3" s="215" customFormat="1" ht="18.75" spans="1:6">
      <c r="A3" s="221" t="s">
        <v>1171</v>
      </c>
      <c r="B3" s="221"/>
      <c r="C3" s="222" t="s">
        <v>1383</v>
      </c>
      <c r="D3" s="222" t="s">
        <v>1348</v>
      </c>
      <c r="E3" s="222" t="s">
        <v>1349</v>
      </c>
      <c r="F3" s="222" t="s">
        <v>1384</v>
      </c>
    </row>
    <row r="4" s="215" customFormat="1" ht="18.75" spans="1:6">
      <c r="A4" s="223" t="s">
        <v>1385</v>
      </c>
      <c r="B4" s="223"/>
      <c r="C4" s="224" t="s">
        <v>1386</v>
      </c>
      <c r="D4" s="225">
        <v>152630</v>
      </c>
      <c r="E4" s="225">
        <f>E5+E6</f>
        <v>152630</v>
      </c>
      <c r="F4" s="226"/>
    </row>
    <row r="5" s="215" customFormat="1" ht="18.75" spans="1:6">
      <c r="A5" s="227" t="s">
        <v>1387</v>
      </c>
      <c r="B5" s="227"/>
      <c r="C5" s="224" t="s">
        <v>1353</v>
      </c>
      <c r="D5" s="225">
        <v>142730</v>
      </c>
      <c r="E5" s="225">
        <v>142730</v>
      </c>
      <c r="F5" s="226"/>
    </row>
    <row r="6" s="215" customFormat="1" ht="18.75" spans="1:6">
      <c r="A6" s="227" t="s">
        <v>1388</v>
      </c>
      <c r="B6" s="227"/>
      <c r="C6" s="224" t="s">
        <v>1355</v>
      </c>
      <c r="D6" s="225">
        <v>9900</v>
      </c>
      <c r="E6" s="225">
        <v>9900</v>
      </c>
      <c r="F6" s="226"/>
    </row>
    <row r="7" s="215" customFormat="1" ht="18.75" spans="1:6">
      <c r="A7" s="228" t="s">
        <v>1389</v>
      </c>
      <c r="B7" s="228"/>
      <c r="C7" s="224" t="s">
        <v>1390</v>
      </c>
      <c r="D7" s="225">
        <v>32000</v>
      </c>
      <c r="E7" s="225">
        <f>E8+E9</f>
        <v>32000</v>
      </c>
      <c r="F7" s="226"/>
    </row>
    <row r="8" s="215" customFormat="1" ht="18.75" spans="1:6">
      <c r="A8" s="227" t="s">
        <v>1387</v>
      </c>
      <c r="B8" s="227"/>
      <c r="C8" s="224" t="s">
        <v>1358</v>
      </c>
      <c r="D8" s="225"/>
      <c r="E8" s="225"/>
      <c r="F8" s="226"/>
    </row>
    <row r="9" s="215" customFormat="1" ht="18.75" spans="1:6">
      <c r="A9" s="227" t="s">
        <v>1388</v>
      </c>
      <c r="B9" s="227"/>
      <c r="C9" s="224" t="s">
        <v>1391</v>
      </c>
      <c r="D9" s="225">
        <v>32000</v>
      </c>
      <c r="E9" s="225">
        <v>32000</v>
      </c>
      <c r="F9" s="226"/>
    </row>
    <row r="10" s="214" customFormat="1" ht="41" customHeight="1" spans="1:6">
      <c r="A10" s="229" t="s">
        <v>1392</v>
      </c>
      <c r="B10" s="229"/>
      <c r="C10" s="229"/>
      <c r="D10" s="229"/>
      <c r="E10" s="229"/>
      <c r="F10" s="229"/>
    </row>
    <row r="13" s="216" customFormat="1" ht="19.5" spans="1:1">
      <c r="A13" s="230"/>
    </row>
    <row r="14" s="216" customFormat="1" ht="19" customHeight="1" spans="1:1">
      <c r="A14" s="231"/>
    </row>
    <row r="15" s="216" customFormat="1" ht="29" customHeight="1"/>
    <row r="16" s="216" customFormat="1" ht="29" customHeight="1"/>
    <row r="17" s="216" customFormat="1" ht="29" customHeight="1"/>
    <row r="18" s="216" customFormat="1" ht="29" customHeight="1"/>
    <row r="19" s="216" customFormat="1" ht="30" customHeight="1" spans="1:1">
      <c r="A19" s="231"/>
    </row>
  </sheetData>
  <mergeCells count="9">
    <mergeCell ref="A1:F1"/>
    <mergeCell ref="B2:F2"/>
    <mergeCell ref="A3:B3"/>
    <mergeCell ref="A5:B5"/>
    <mergeCell ref="A6:B6"/>
    <mergeCell ref="A7:B7"/>
    <mergeCell ref="A8:B8"/>
    <mergeCell ref="A9:B9"/>
    <mergeCell ref="A10:F10"/>
  </mergeCells>
  <pageMargins left="0.75" right="0.75" top="1" bottom="1" header="0.5" footer="0.5"/>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H14" sqref="H14"/>
    </sheetView>
  </sheetViews>
  <sheetFormatPr defaultColWidth="9" defaultRowHeight="14.25" outlineLevelCol="4"/>
  <cols>
    <col min="1" max="1" width="36.625" style="159" customWidth="1"/>
    <col min="2" max="4" width="18.25" style="159" customWidth="1"/>
    <col min="5" max="5" width="17" style="159" customWidth="1"/>
    <col min="6" max="16384" width="9" style="159"/>
  </cols>
  <sheetData>
    <row r="1" s="174" customFormat="1" ht="39" customHeight="1" spans="1:5">
      <c r="A1" s="194" t="s">
        <v>1494</v>
      </c>
      <c r="B1" s="194"/>
      <c r="C1" s="194"/>
      <c r="D1" s="194"/>
      <c r="E1" s="195"/>
    </row>
    <row r="2" s="175" customFormat="1" ht="20" customHeight="1" spans="1:4">
      <c r="A2" s="196"/>
      <c r="B2" s="196"/>
      <c r="C2" s="198" t="s">
        <v>2</v>
      </c>
      <c r="D2" s="198"/>
    </row>
    <row r="3" s="159" customFormat="1" ht="42.95" customHeight="1" spans="1:4">
      <c r="A3" s="199" t="s">
        <v>626</v>
      </c>
      <c r="B3" s="199" t="s">
        <v>6</v>
      </c>
      <c r="C3" s="199" t="s">
        <v>758</v>
      </c>
      <c r="D3" s="199" t="s">
        <v>759</v>
      </c>
    </row>
    <row r="4" s="159" customFormat="1" ht="28" customHeight="1" spans="1:4">
      <c r="A4" s="200" t="s">
        <v>628</v>
      </c>
      <c r="B4" s="201">
        <f>SUM(B5:B18)</f>
        <v>7</v>
      </c>
      <c r="C4" s="201">
        <f>SUM(C5:C18)</f>
        <v>10</v>
      </c>
      <c r="D4" s="202">
        <f>C4/B4</f>
        <v>1.43</v>
      </c>
    </row>
    <row r="5" s="159" customFormat="1" ht="28" customHeight="1" spans="1:4">
      <c r="A5" s="200" t="s">
        <v>629</v>
      </c>
      <c r="B5" s="210"/>
      <c r="C5" s="211"/>
      <c r="D5" s="201"/>
    </row>
    <row r="6" s="159" customFormat="1" ht="28" customHeight="1" spans="1:4">
      <c r="A6" s="200" t="s">
        <v>630</v>
      </c>
      <c r="B6" s="212"/>
      <c r="C6" s="201"/>
      <c r="D6" s="201"/>
    </row>
    <row r="7" s="159" customFormat="1" ht="28" customHeight="1" spans="1:4">
      <c r="A7" s="200" t="s">
        <v>631</v>
      </c>
      <c r="B7" s="212"/>
      <c r="C7" s="201"/>
      <c r="D7" s="201"/>
    </row>
    <row r="8" s="159" customFormat="1" ht="28" customHeight="1" spans="1:4">
      <c r="A8" s="200" t="s">
        <v>632</v>
      </c>
      <c r="B8" s="212"/>
      <c r="C8" s="201"/>
      <c r="D8" s="201"/>
    </row>
    <row r="9" s="159" customFormat="1" ht="28" customHeight="1" spans="1:4">
      <c r="A9" s="200" t="s">
        <v>633</v>
      </c>
      <c r="B9" s="212"/>
      <c r="C9" s="201"/>
      <c r="D9" s="201"/>
    </row>
    <row r="10" s="159" customFormat="1" ht="28" customHeight="1" spans="1:4">
      <c r="A10" s="200" t="s">
        <v>634</v>
      </c>
      <c r="B10" s="212"/>
      <c r="C10" s="201"/>
      <c r="D10" s="201"/>
    </row>
    <row r="11" s="159" customFormat="1" ht="28" customHeight="1" spans="1:4">
      <c r="A11" s="200" t="s">
        <v>635</v>
      </c>
      <c r="B11" s="212"/>
      <c r="C11" s="201"/>
      <c r="D11" s="201"/>
    </row>
    <row r="12" s="159" customFormat="1" ht="28" customHeight="1" spans="1:4">
      <c r="A12" s="200" t="s">
        <v>636</v>
      </c>
      <c r="B12" s="212"/>
      <c r="C12" s="201"/>
      <c r="D12" s="201"/>
    </row>
    <row r="13" s="159" customFormat="1" ht="28" customHeight="1" spans="1:4">
      <c r="A13" s="200" t="s">
        <v>637</v>
      </c>
      <c r="B13" s="212"/>
      <c r="C13" s="201"/>
      <c r="D13" s="201"/>
    </row>
    <row r="14" s="159" customFormat="1" ht="28" customHeight="1" spans="1:4">
      <c r="A14" s="200" t="s">
        <v>638</v>
      </c>
      <c r="B14" s="212"/>
      <c r="C14" s="201"/>
      <c r="D14" s="201"/>
    </row>
    <row r="15" s="159" customFormat="1" ht="28" customHeight="1" spans="1:4">
      <c r="A15" s="200" t="s">
        <v>639</v>
      </c>
      <c r="B15" s="212"/>
      <c r="C15" s="201"/>
      <c r="D15" s="201"/>
    </row>
    <row r="16" s="159" customFormat="1" ht="28" customHeight="1" spans="1:4">
      <c r="A16" s="200" t="s">
        <v>640</v>
      </c>
      <c r="B16" s="212"/>
      <c r="C16" s="201"/>
      <c r="D16" s="201"/>
    </row>
    <row r="17" s="159" customFormat="1" ht="28" customHeight="1" spans="1:4">
      <c r="A17" s="200" t="s">
        <v>641</v>
      </c>
      <c r="B17" s="212"/>
      <c r="C17" s="201"/>
      <c r="D17" s="201"/>
    </row>
    <row r="18" s="159" customFormat="1" ht="28" customHeight="1" spans="1:4">
      <c r="A18" s="200" t="s">
        <v>642</v>
      </c>
      <c r="B18" s="201">
        <v>7</v>
      </c>
      <c r="C18" s="201">
        <v>10</v>
      </c>
      <c r="D18" s="202">
        <f>C18/B18</f>
        <v>1.43</v>
      </c>
    </row>
    <row r="19" s="159" customFormat="1" ht="28" customHeight="1" spans="1:4">
      <c r="A19" s="200" t="s">
        <v>643</v>
      </c>
      <c r="B19" s="201">
        <f>SUM(B20:B23)</f>
        <v>0</v>
      </c>
      <c r="C19" s="201">
        <f>SUM(C20:C23)</f>
        <v>0</v>
      </c>
      <c r="D19" s="201"/>
    </row>
    <row r="20" s="159" customFormat="1" ht="28" customHeight="1" spans="1:4">
      <c r="A20" s="200" t="s">
        <v>644</v>
      </c>
      <c r="B20" s="201"/>
      <c r="C20" s="201"/>
      <c r="D20" s="201"/>
    </row>
    <row r="21" s="159" customFormat="1" ht="28" customHeight="1" spans="1:4">
      <c r="A21" s="200" t="s">
        <v>645</v>
      </c>
      <c r="B21" s="201"/>
      <c r="C21" s="201"/>
      <c r="D21" s="201"/>
    </row>
    <row r="22" s="159" customFormat="1" ht="28" customHeight="1" spans="1:4">
      <c r="A22" s="200" t="s">
        <v>646</v>
      </c>
      <c r="B22" s="201"/>
      <c r="C22" s="201"/>
      <c r="D22" s="201"/>
    </row>
    <row r="23" s="159" customFormat="1" ht="28" customHeight="1" spans="1:4">
      <c r="A23" s="200" t="s">
        <v>647</v>
      </c>
      <c r="B23" s="201"/>
      <c r="C23" s="201"/>
      <c r="D23" s="201"/>
    </row>
    <row r="24" s="159" customFormat="1" ht="28" customHeight="1" spans="1:4">
      <c r="A24" s="200" t="s">
        <v>648</v>
      </c>
      <c r="B24" s="201">
        <f>SUM(B25:B29)</f>
        <v>0</v>
      </c>
      <c r="C24" s="201">
        <f>SUM(C25:C29)</f>
        <v>0</v>
      </c>
      <c r="D24" s="201"/>
    </row>
    <row r="25" s="159" customFormat="1" ht="28" customHeight="1" spans="1:4">
      <c r="A25" s="200" t="s">
        <v>649</v>
      </c>
      <c r="B25" s="201"/>
      <c r="C25" s="201"/>
      <c r="D25" s="201"/>
    </row>
    <row r="26" s="159" customFormat="1" ht="28" customHeight="1" spans="1:4">
      <c r="A26" s="200" t="s">
        <v>650</v>
      </c>
      <c r="B26" s="201"/>
      <c r="C26" s="201"/>
      <c r="D26" s="201"/>
    </row>
    <row r="27" s="159" customFormat="1" ht="28" customHeight="1" spans="1:4">
      <c r="A27" s="200" t="s">
        <v>651</v>
      </c>
      <c r="B27" s="201"/>
      <c r="C27" s="201"/>
      <c r="D27" s="201"/>
    </row>
    <row r="28" s="159" customFormat="1" ht="28" customHeight="1" spans="1:4">
      <c r="A28" s="200" t="s">
        <v>652</v>
      </c>
      <c r="B28" s="201"/>
      <c r="C28" s="201"/>
      <c r="D28" s="201"/>
    </row>
    <row r="29" s="159" customFormat="1" ht="28" customHeight="1" spans="1:4">
      <c r="A29" s="200" t="s">
        <v>653</v>
      </c>
      <c r="B29" s="201"/>
      <c r="C29" s="201"/>
      <c r="D29" s="201"/>
    </row>
    <row r="30" s="159" customFormat="1" ht="28" customHeight="1" spans="1:4">
      <c r="A30" s="200" t="s">
        <v>654</v>
      </c>
      <c r="B30" s="201">
        <f>SUM(B31:B33)</f>
        <v>0</v>
      </c>
      <c r="C30" s="201">
        <f>SUM(C31:C33)</f>
        <v>0</v>
      </c>
      <c r="D30" s="201"/>
    </row>
    <row r="31" s="159" customFormat="1" ht="28" customHeight="1" spans="1:4">
      <c r="A31" s="200" t="s">
        <v>655</v>
      </c>
      <c r="B31" s="201"/>
      <c r="C31" s="201"/>
      <c r="D31" s="201"/>
    </row>
    <row r="32" s="159" customFormat="1" ht="28" customHeight="1" spans="1:4">
      <c r="A32" s="200" t="s">
        <v>656</v>
      </c>
      <c r="B32" s="212"/>
      <c r="C32" s="201"/>
      <c r="D32" s="201"/>
    </row>
    <row r="33" s="159" customFormat="1" ht="28" customHeight="1" spans="1:4">
      <c r="A33" s="200" t="s">
        <v>657</v>
      </c>
      <c r="B33" s="212"/>
      <c r="C33" s="201"/>
      <c r="D33" s="201"/>
    </row>
    <row r="34" s="159" customFormat="1" ht="28" customHeight="1" spans="1:4">
      <c r="A34" s="200" t="s">
        <v>658</v>
      </c>
      <c r="B34" s="212"/>
      <c r="C34" s="201"/>
      <c r="D34" s="201"/>
    </row>
    <row r="35" s="159" customFormat="1" ht="28" customHeight="1" spans="1:4">
      <c r="A35" s="204" t="s">
        <v>659</v>
      </c>
      <c r="B35" s="205">
        <f>SUM(B4,B19,B24,B30,B34)</f>
        <v>7</v>
      </c>
      <c r="C35" s="205">
        <f>SUM(C4,C19,C24,C30,C34)</f>
        <v>10</v>
      </c>
      <c r="D35" s="202">
        <f>C35/B35</f>
        <v>1.43</v>
      </c>
    </row>
    <row r="36" s="159" customFormat="1" ht="28" customHeight="1" spans="1:4">
      <c r="A36" s="200" t="s">
        <v>660</v>
      </c>
      <c r="B36" s="201">
        <v>0</v>
      </c>
      <c r="C36" s="203"/>
      <c r="D36" s="201"/>
    </row>
    <row r="37" s="159" customFormat="1" ht="28" customHeight="1" spans="1:4">
      <c r="A37" s="206" t="s">
        <v>661</v>
      </c>
      <c r="B37" s="201">
        <v>0</v>
      </c>
      <c r="C37" s="203"/>
      <c r="D37" s="201"/>
    </row>
    <row r="38" s="159" customFormat="1" ht="28" customHeight="1" spans="1:4">
      <c r="A38" s="200" t="s">
        <v>662</v>
      </c>
      <c r="B38" s="201">
        <v>0</v>
      </c>
      <c r="C38" s="203"/>
      <c r="D38" s="201"/>
    </row>
    <row r="39" s="159" customFormat="1" ht="28" customHeight="1" spans="1:4">
      <c r="A39" s="200"/>
      <c r="B39" s="201"/>
      <c r="C39" s="203"/>
      <c r="D39" s="201"/>
    </row>
    <row r="40" s="192" customFormat="1" ht="28" customHeight="1" spans="1:4">
      <c r="A40" s="207" t="s">
        <v>663</v>
      </c>
      <c r="B40" s="205">
        <f>SUM(B35:B38)</f>
        <v>7</v>
      </c>
      <c r="C40" s="205">
        <f>SUM(C35:C38)</f>
        <v>10</v>
      </c>
      <c r="D40" s="202">
        <f>C40/B40</f>
        <v>1.43</v>
      </c>
    </row>
  </sheetData>
  <mergeCells count="2">
    <mergeCell ref="A1:D1"/>
    <mergeCell ref="C2:D2"/>
  </mergeCells>
  <dataValidations count="1">
    <dataValidation type="textLength" operator="lessThanOrEqual" allowBlank="1" showInputMessage="1" showErrorMessage="1" errorTitle="提示" error="此处最多只能输入 [20] 个字符。" sqref="B3 D3">
      <formula1>20</formula1>
    </dataValidation>
  </dataValidations>
  <pageMargins left="0.75" right="0.75" top="1" bottom="1" header="0.5" footer="0.5"/>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0"/>
  <sheetViews>
    <sheetView workbookViewId="0">
      <selection activeCell="H14" sqref="H14"/>
    </sheetView>
  </sheetViews>
  <sheetFormatPr defaultColWidth="9" defaultRowHeight="14.25"/>
  <cols>
    <col min="1" max="1" width="35.625" style="159" customWidth="1"/>
    <col min="2" max="4" width="16.875" style="159" customWidth="1"/>
    <col min="5" max="5" width="9" style="159"/>
    <col min="6" max="6" width="17" style="159" customWidth="1"/>
    <col min="7" max="16380" width="9" style="159"/>
    <col min="16381" max="16384" width="9" style="193"/>
  </cols>
  <sheetData>
    <row r="1" s="174" customFormat="1" ht="39" customHeight="1" spans="1:16384">
      <c r="A1" s="194" t="s">
        <v>1495</v>
      </c>
      <c r="B1" s="194"/>
      <c r="C1" s="194"/>
      <c r="D1" s="194"/>
      <c r="E1" s="195"/>
      <c r="F1" s="195"/>
      <c r="XFA1" s="208"/>
      <c r="XFB1" s="208"/>
      <c r="XFC1" s="208"/>
      <c r="XFD1" s="208"/>
    </row>
    <row r="2" s="175" customFormat="1" ht="20" customHeight="1" spans="1:16384">
      <c r="A2" s="196"/>
      <c r="B2" s="197"/>
      <c r="C2" s="198" t="s">
        <v>2</v>
      </c>
      <c r="D2" s="198"/>
      <c r="XFA2" s="209"/>
      <c r="XFB2" s="209"/>
      <c r="XFC2" s="209"/>
      <c r="XFD2" s="209"/>
    </row>
    <row r="3" s="159" customFormat="1" ht="42.95" customHeight="1" spans="1:16384">
      <c r="A3" s="199" t="s">
        <v>666</v>
      </c>
      <c r="B3" s="199" t="s">
        <v>6</v>
      </c>
      <c r="C3" s="199" t="s">
        <v>758</v>
      </c>
      <c r="D3" s="199" t="s">
        <v>759</v>
      </c>
      <c r="XFA3" s="193"/>
      <c r="XFB3" s="193"/>
      <c r="XFC3" s="193"/>
      <c r="XFD3" s="193"/>
    </row>
    <row r="4" s="159" customFormat="1" ht="28" customHeight="1" spans="1:16384">
      <c r="A4" s="200" t="s">
        <v>667</v>
      </c>
      <c r="B4" s="201">
        <f>SUM(B5:B6)</f>
        <v>0</v>
      </c>
      <c r="C4" s="201">
        <f>SUM(C5:C6)</f>
        <v>0</v>
      </c>
      <c r="D4" s="201">
        <f>SUM(D5:D6)</f>
        <v>0</v>
      </c>
      <c r="XFA4" s="193"/>
      <c r="XFB4" s="193"/>
      <c r="XFC4" s="193"/>
      <c r="XFD4" s="193"/>
    </row>
    <row r="5" s="159" customFormat="1" ht="28" customHeight="1" spans="1:16384">
      <c r="A5" s="200" t="s">
        <v>668</v>
      </c>
      <c r="B5" s="201"/>
      <c r="C5" s="201"/>
      <c r="D5" s="201"/>
      <c r="XFA5" s="193"/>
      <c r="XFB5" s="193"/>
      <c r="XFC5" s="193"/>
      <c r="XFD5" s="193"/>
    </row>
    <row r="6" s="159" customFormat="1" ht="28" customHeight="1" spans="1:16384">
      <c r="A6" s="200" t="s">
        <v>669</v>
      </c>
      <c r="B6" s="201"/>
      <c r="C6" s="201"/>
      <c r="D6" s="201"/>
      <c r="XFA6" s="193"/>
      <c r="XFB6" s="193"/>
      <c r="XFC6" s="193"/>
      <c r="XFD6" s="193"/>
    </row>
    <row r="7" s="159" customFormat="1" ht="28" customHeight="1" spans="1:16384">
      <c r="A7" s="200" t="s">
        <v>670</v>
      </c>
      <c r="B7" s="201">
        <f>SUM(B8,B18,B27,B29,B33)</f>
        <v>0</v>
      </c>
      <c r="C7" s="201">
        <f>SUM(C8,C18,C27,C29,C33)</f>
        <v>0</v>
      </c>
      <c r="D7" s="202"/>
      <c r="XFA7" s="193"/>
      <c r="XFB7" s="193"/>
      <c r="XFC7" s="193"/>
      <c r="XFD7" s="193"/>
    </row>
    <row r="8" s="159" customFormat="1" ht="28" customHeight="1" spans="1:16384">
      <c r="A8" s="200" t="s">
        <v>671</v>
      </c>
      <c r="B8" s="201">
        <f>SUM(B9:B17)</f>
        <v>0</v>
      </c>
      <c r="C8" s="201">
        <f>SUM(C9:C17)</f>
        <v>0</v>
      </c>
      <c r="D8" s="201">
        <f>SUM(D9:D17)</f>
        <v>0</v>
      </c>
      <c r="XFA8" s="193"/>
      <c r="XFB8" s="193"/>
      <c r="XFC8" s="193"/>
      <c r="XFD8" s="193"/>
    </row>
    <row r="9" s="159" customFormat="1" ht="28" customHeight="1" spans="1:16384">
      <c r="A9" s="200" t="s">
        <v>672</v>
      </c>
      <c r="B9" s="201"/>
      <c r="C9" s="203"/>
      <c r="D9" s="203"/>
      <c r="XFA9" s="193"/>
      <c r="XFB9" s="193"/>
      <c r="XFC9" s="193"/>
      <c r="XFD9" s="193"/>
    </row>
    <row r="10" s="159" customFormat="1" ht="28" customHeight="1" spans="1:16384">
      <c r="A10" s="200" t="s">
        <v>673</v>
      </c>
      <c r="B10" s="201"/>
      <c r="C10" s="203"/>
      <c r="D10" s="203"/>
      <c r="XFA10" s="193"/>
      <c r="XFB10" s="193"/>
      <c r="XFC10" s="193"/>
      <c r="XFD10" s="193"/>
    </row>
    <row r="11" s="159" customFormat="1" ht="28" customHeight="1" spans="1:16384">
      <c r="A11" s="200" t="s">
        <v>674</v>
      </c>
      <c r="B11" s="201"/>
      <c r="C11" s="203"/>
      <c r="D11" s="203"/>
      <c r="XFA11" s="193"/>
      <c r="XFB11" s="193"/>
      <c r="XFC11" s="193"/>
      <c r="XFD11" s="193"/>
    </row>
    <row r="12" s="159" customFormat="1" ht="28" customHeight="1" spans="1:16384">
      <c r="A12" s="200" t="s">
        <v>675</v>
      </c>
      <c r="B12" s="201"/>
      <c r="C12" s="203"/>
      <c r="D12" s="203"/>
      <c r="XFA12" s="193"/>
      <c r="XFB12" s="193"/>
      <c r="XFC12" s="193"/>
      <c r="XFD12" s="193"/>
    </row>
    <row r="13" s="159" customFormat="1" ht="28" customHeight="1" spans="1:16384">
      <c r="A13" s="200" t="s">
        <v>676</v>
      </c>
      <c r="B13" s="201"/>
      <c r="C13" s="203"/>
      <c r="D13" s="203"/>
      <c r="XFA13" s="193"/>
      <c r="XFB13" s="193"/>
      <c r="XFC13" s="193"/>
      <c r="XFD13" s="193"/>
    </row>
    <row r="14" s="159" customFormat="1" ht="28" customHeight="1" spans="1:16384">
      <c r="A14" s="200" t="s">
        <v>677</v>
      </c>
      <c r="B14" s="201"/>
      <c r="C14" s="203"/>
      <c r="D14" s="203"/>
      <c r="XFA14" s="193"/>
      <c r="XFB14" s="193"/>
      <c r="XFC14" s="193"/>
      <c r="XFD14" s="193"/>
    </row>
    <row r="15" s="159" customFormat="1" ht="28" customHeight="1" spans="1:16384">
      <c r="A15" s="200" t="s">
        <v>678</v>
      </c>
      <c r="B15" s="201"/>
      <c r="C15" s="203"/>
      <c r="D15" s="203"/>
      <c r="XFA15" s="193"/>
      <c r="XFB15" s="193"/>
      <c r="XFC15" s="193"/>
      <c r="XFD15" s="193"/>
    </row>
    <row r="16" s="159" customFormat="1" ht="28" customHeight="1" spans="1:16384">
      <c r="A16" s="200" t="s">
        <v>679</v>
      </c>
      <c r="B16" s="201"/>
      <c r="C16" s="203"/>
      <c r="D16" s="203"/>
      <c r="XFA16" s="193"/>
      <c r="XFB16" s="193"/>
      <c r="XFC16" s="193"/>
      <c r="XFD16" s="193"/>
    </row>
    <row r="17" s="159" customFormat="1" ht="28" customHeight="1" spans="1:16384">
      <c r="A17" s="200" t="s">
        <v>680</v>
      </c>
      <c r="B17" s="201"/>
      <c r="C17" s="203"/>
      <c r="D17" s="203"/>
      <c r="XFA17" s="193"/>
      <c r="XFB17" s="193"/>
      <c r="XFC17" s="193"/>
      <c r="XFD17" s="193"/>
    </row>
    <row r="18" s="159" customFormat="1" ht="28" customHeight="1" spans="1:16384">
      <c r="A18" s="200" t="s">
        <v>681</v>
      </c>
      <c r="B18" s="201">
        <f>SUM(B19:B26)</f>
        <v>0</v>
      </c>
      <c r="C18" s="201">
        <f>SUM(C19:C26)</f>
        <v>0</v>
      </c>
      <c r="D18" s="201">
        <f>SUM(D19:D26)</f>
        <v>0</v>
      </c>
      <c r="XFA18" s="193"/>
      <c r="XFB18" s="193"/>
      <c r="XFC18" s="193"/>
      <c r="XFD18" s="193"/>
    </row>
    <row r="19" s="159" customFormat="1" ht="28" customHeight="1" spans="1:16384">
      <c r="A19" s="200" t="s">
        <v>682</v>
      </c>
      <c r="B19" s="201"/>
      <c r="C19" s="203"/>
      <c r="D19" s="203"/>
      <c r="XFA19" s="193"/>
      <c r="XFB19" s="193"/>
      <c r="XFC19" s="193"/>
      <c r="XFD19" s="193"/>
    </row>
    <row r="20" s="159" customFormat="1" ht="28" customHeight="1" spans="1:16384">
      <c r="A20" s="200" t="s">
        <v>683</v>
      </c>
      <c r="B20" s="201"/>
      <c r="C20" s="203"/>
      <c r="D20" s="203"/>
      <c r="XFA20" s="193"/>
      <c r="XFB20" s="193"/>
      <c r="XFC20" s="193"/>
      <c r="XFD20" s="193"/>
    </row>
    <row r="21" s="159" customFormat="1" ht="28" customHeight="1" spans="1:16384">
      <c r="A21" s="200" t="s">
        <v>684</v>
      </c>
      <c r="B21" s="201"/>
      <c r="C21" s="203"/>
      <c r="D21" s="203"/>
      <c r="XFA21" s="193"/>
      <c r="XFB21" s="193"/>
      <c r="XFC21" s="193"/>
      <c r="XFD21" s="193"/>
    </row>
    <row r="22" s="159" customFormat="1" ht="28" customHeight="1" spans="1:16384">
      <c r="A22" s="200" t="s">
        <v>685</v>
      </c>
      <c r="B22" s="201"/>
      <c r="C22" s="203"/>
      <c r="D22" s="203"/>
      <c r="XFA22" s="193"/>
      <c r="XFB22" s="193"/>
      <c r="XFC22" s="193"/>
      <c r="XFD22" s="193"/>
    </row>
    <row r="23" s="159" customFormat="1" ht="28" customHeight="1" spans="1:16384">
      <c r="A23" s="200" t="s">
        <v>686</v>
      </c>
      <c r="B23" s="201"/>
      <c r="C23" s="203"/>
      <c r="D23" s="203"/>
      <c r="XFA23" s="193"/>
      <c r="XFB23" s="193"/>
      <c r="XFC23" s="193"/>
      <c r="XFD23" s="193"/>
    </row>
    <row r="24" s="159" customFormat="1" ht="28" customHeight="1" spans="1:16384">
      <c r="A24" s="200" t="s">
        <v>687</v>
      </c>
      <c r="B24" s="201"/>
      <c r="C24" s="203"/>
      <c r="D24" s="203"/>
      <c r="XFA24" s="193"/>
      <c r="XFB24" s="193"/>
      <c r="XFC24" s="193"/>
      <c r="XFD24" s="193"/>
    </row>
    <row r="25" s="159" customFormat="1" ht="28" customHeight="1" spans="1:16384">
      <c r="A25" s="200" t="s">
        <v>688</v>
      </c>
      <c r="B25" s="201"/>
      <c r="C25" s="203"/>
      <c r="D25" s="203"/>
      <c r="XFA25" s="193"/>
      <c r="XFB25" s="193"/>
      <c r="XFC25" s="193"/>
      <c r="XFD25" s="193"/>
    </row>
    <row r="26" s="159" customFormat="1" ht="28" customHeight="1" spans="1:16384">
      <c r="A26" s="200" t="s">
        <v>689</v>
      </c>
      <c r="B26" s="201"/>
      <c r="C26" s="203"/>
      <c r="D26" s="203"/>
      <c r="XFA26" s="193"/>
      <c r="XFB26" s="193"/>
      <c r="XFC26" s="193"/>
      <c r="XFD26" s="193"/>
    </row>
    <row r="27" s="159" customFormat="1" ht="28" customHeight="1" spans="1:16384">
      <c r="A27" s="200" t="s">
        <v>690</v>
      </c>
      <c r="B27" s="201">
        <f>SUM(A28)</f>
        <v>0</v>
      </c>
      <c r="C27" s="201">
        <f>SUM(B28)</f>
        <v>0</v>
      </c>
      <c r="D27" s="201">
        <f>SUM(C28)</f>
        <v>0</v>
      </c>
      <c r="XFA27" s="193"/>
      <c r="XFB27" s="193"/>
      <c r="XFC27" s="193"/>
      <c r="XFD27" s="193"/>
    </row>
    <row r="28" s="159" customFormat="1" ht="28" customHeight="1" spans="1:16384">
      <c r="A28" s="200" t="s">
        <v>691</v>
      </c>
      <c r="B28" s="201"/>
      <c r="C28" s="203"/>
      <c r="D28" s="203"/>
      <c r="XFA28" s="193"/>
      <c r="XFB28" s="193"/>
      <c r="XFC28" s="193"/>
      <c r="XFD28" s="193"/>
    </row>
    <row r="29" s="159" customFormat="1" ht="28" customHeight="1" spans="1:16384">
      <c r="A29" s="200" t="s">
        <v>692</v>
      </c>
      <c r="B29" s="201">
        <f>SUM(B30:B32)</f>
        <v>0</v>
      </c>
      <c r="C29" s="201">
        <f>SUM(C30:C32)</f>
        <v>0</v>
      </c>
      <c r="D29" s="201">
        <f>SUM(D30:D32)</f>
        <v>0</v>
      </c>
      <c r="XFA29" s="193"/>
      <c r="XFB29" s="193"/>
      <c r="XFC29" s="193"/>
      <c r="XFD29" s="193"/>
    </row>
    <row r="30" s="159" customFormat="1" ht="28" customHeight="1" spans="1:16384">
      <c r="A30" s="200" t="s">
        <v>1263</v>
      </c>
      <c r="B30" s="201"/>
      <c r="C30" s="203"/>
      <c r="D30" s="203"/>
      <c r="XFA30" s="193"/>
      <c r="XFB30" s="193"/>
      <c r="XFC30" s="193"/>
      <c r="XFD30" s="193"/>
    </row>
    <row r="31" s="159" customFormat="1" ht="28" customHeight="1" spans="1:16384">
      <c r="A31" s="200" t="s">
        <v>694</v>
      </c>
      <c r="B31" s="201"/>
      <c r="C31" s="203"/>
      <c r="D31" s="203"/>
      <c r="XFA31" s="193"/>
      <c r="XFB31" s="193"/>
      <c r="XFC31" s="193"/>
      <c r="XFD31" s="193"/>
    </row>
    <row r="32" s="159" customFormat="1" ht="28" customHeight="1" spans="1:16384">
      <c r="A32" s="200" t="s">
        <v>695</v>
      </c>
      <c r="B32" s="201"/>
      <c r="C32" s="203"/>
      <c r="D32" s="203"/>
      <c r="XFA32" s="193"/>
      <c r="XFB32" s="193"/>
      <c r="XFC32" s="193"/>
      <c r="XFD32" s="193"/>
    </row>
    <row r="33" s="159" customFormat="1" ht="28" customHeight="1" spans="1:16384">
      <c r="A33" s="200" t="s">
        <v>696</v>
      </c>
      <c r="B33" s="201">
        <f>SUM(B34)</f>
        <v>0</v>
      </c>
      <c r="C33" s="201">
        <f>SUM(C34)</f>
        <v>0</v>
      </c>
      <c r="D33" s="202"/>
      <c r="XFA33" s="193"/>
      <c r="XFB33" s="193"/>
      <c r="XFC33" s="193"/>
      <c r="XFD33" s="193"/>
    </row>
    <row r="34" s="159" customFormat="1" ht="28" customHeight="1" spans="1:16384">
      <c r="A34" s="200" t="s">
        <v>697</v>
      </c>
      <c r="B34" s="201"/>
      <c r="C34" s="203"/>
      <c r="D34" s="202"/>
      <c r="XFA34" s="193"/>
      <c r="XFB34" s="193"/>
      <c r="XFC34" s="193"/>
      <c r="XFD34" s="193"/>
    </row>
    <row r="35" s="159" customFormat="1" ht="28" customHeight="1" spans="1:16384">
      <c r="A35" s="204" t="s">
        <v>698</v>
      </c>
      <c r="B35" s="205">
        <f>SUM(B4,B7)</f>
        <v>0</v>
      </c>
      <c r="C35" s="205">
        <f>SUM(C4,C7)</f>
        <v>0</v>
      </c>
      <c r="D35" s="202"/>
      <c r="XFA35" s="193"/>
      <c r="XFB35" s="193"/>
      <c r="XFC35" s="193"/>
      <c r="XFD35" s="193"/>
    </row>
    <row r="36" s="159" customFormat="1" ht="28" customHeight="1" spans="1:16384">
      <c r="A36" s="200" t="s">
        <v>699</v>
      </c>
      <c r="B36" s="201">
        <v>0</v>
      </c>
      <c r="C36" s="203"/>
      <c r="D36" s="203"/>
      <c r="XFA36" s="193"/>
      <c r="XFB36" s="193"/>
      <c r="XFC36" s="193"/>
      <c r="XFD36" s="193"/>
    </row>
    <row r="37" s="159" customFormat="1" ht="28" customHeight="1" spans="1:16384">
      <c r="A37" s="206" t="s">
        <v>700</v>
      </c>
      <c r="B37" s="201">
        <v>7</v>
      </c>
      <c r="C37" s="203">
        <v>10</v>
      </c>
      <c r="D37" s="203"/>
      <c r="XFA37" s="193"/>
      <c r="XFB37" s="193"/>
      <c r="XFC37" s="193"/>
      <c r="XFD37" s="193"/>
    </row>
    <row r="38" s="159" customFormat="1" ht="28" customHeight="1" spans="1:16384">
      <c r="A38" s="200" t="s">
        <v>701</v>
      </c>
      <c r="B38" s="201">
        <v>0</v>
      </c>
      <c r="C38" s="203"/>
      <c r="D38" s="203"/>
      <c r="XFA38" s="193"/>
      <c r="XFB38" s="193"/>
      <c r="XFC38" s="193"/>
      <c r="XFD38" s="193"/>
    </row>
    <row r="39" s="159" customFormat="1" ht="28" customHeight="1" spans="1:16384">
      <c r="A39" s="206" t="s">
        <v>702</v>
      </c>
      <c r="B39" s="201"/>
      <c r="C39" s="203"/>
      <c r="D39" s="203"/>
      <c r="XFA39" s="193"/>
      <c r="XFB39" s="193"/>
      <c r="XFC39" s="193"/>
      <c r="XFD39" s="193"/>
    </row>
    <row r="40" s="192" customFormat="1" ht="28" customHeight="1" spans="1:4">
      <c r="A40" s="207" t="s">
        <v>703</v>
      </c>
      <c r="B40" s="205">
        <f>SUM(B35:B39)</f>
        <v>7</v>
      </c>
      <c r="C40" s="205">
        <f>SUM(C35:C39)</f>
        <v>10</v>
      </c>
      <c r="D40" s="202">
        <f>C40/B40</f>
        <v>1.43</v>
      </c>
    </row>
  </sheetData>
  <mergeCells count="2">
    <mergeCell ref="A1:D1"/>
    <mergeCell ref="C2:D2"/>
  </mergeCells>
  <dataValidations count="1">
    <dataValidation type="textLength" operator="lessThanOrEqual" allowBlank="1" showInputMessage="1" showErrorMessage="1" errorTitle="提示" error="此处最多只能输入 [20] 个字符。" sqref="B3 D3">
      <formula1>20</formula1>
    </dataValidation>
  </dataValidations>
  <pageMargins left="0.75" right="0.75" top="1" bottom="1" header="0.5" footer="0.5"/>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0"/>
  <sheetViews>
    <sheetView workbookViewId="0">
      <selection activeCell="H14" sqref="H14"/>
    </sheetView>
  </sheetViews>
  <sheetFormatPr defaultColWidth="9" defaultRowHeight="14.25"/>
  <cols>
    <col min="1" max="1" width="35.625" style="159" customWidth="1"/>
    <col min="2" max="3" width="16.875" style="159" customWidth="1"/>
    <col min="4" max="4" width="29.75" style="159" customWidth="1"/>
    <col min="5" max="5" width="9" style="159"/>
    <col min="6" max="6" width="17" style="159" customWidth="1"/>
    <col min="7" max="7" width="11.375" style="159" customWidth="1"/>
    <col min="8" max="16380" width="9" style="159"/>
    <col min="16381" max="16384" width="9" style="193"/>
  </cols>
  <sheetData>
    <row r="1" s="174" customFormat="1" ht="39" customHeight="1" spans="1:16384">
      <c r="A1" s="194" t="s">
        <v>1496</v>
      </c>
      <c r="B1" s="194"/>
      <c r="C1" s="194"/>
      <c r="D1" s="194"/>
      <c r="E1" s="195"/>
      <c r="F1" s="195"/>
      <c r="XFA1" s="208"/>
      <c r="XFB1" s="208"/>
      <c r="XFC1" s="208"/>
      <c r="XFD1" s="208"/>
    </row>
    <row r="2" s="175" customFormat="1" ht="20" customHeight="1" spans="1:16384">
      <c r="A2" s="196"/>
      <c r="B2" s="197"/>
      <c r="C2" s="198" t="s">
        <v>2</v>
      </c>
      <c r="D2" s="198"/>
      <c r="XFA2" s="209"/>
      <c r="XFB2" s="209"/>
      <c r="XFC2" s="209"/>
      <c r="XFD2" s="209"/>
    </row>
    <row r="3" s="159" customFormat="1" ht="42.95" customHeight="1" spans="1:16384">
      <c r="A3" s="199" t="s">
        <v>666</v>
      </c>
      <c r="B3" s="199" t="s">
        <v>6</v>
      </c>
      <c r="C3" s="199" t="s">
        <v>758</v>
      </c>
      <c r="D3" s="199" t="s">
        <v>759</v>
      </c>
      <c r="XFA3" s="193"/>
      <c r="XFB3" s="193"/>
      <c r="XFC3" s="193"/>
      <c r="XFD3" s="193"/>
    </row>
    <row r="4" s="159" customFormat="1" ht="28" customHeight="1" spans="1:16384">
      <c r="A4" s="200" t="s">
        <v>667</v>
      </c>
      <c r="B4" s="201">
        <f>SUM(B5:B6)</f>
        <v>0</v>
      </c>
      <c r="C4" s="201">
        <f>SUM(C5:C6)</f>
        <v>0</v>
      </c>
      <c r="D4" s="201">
        <f>SUM(D5:D6)</f>
        <v>0</v>
      </c>
      <c r="XFA4" s="193"/>
      <c r="XFB4" s="193"/>
      <c r="XFC4" s="193"/>
      <c r="XFD4" s="193"/>
    </row>
    <row r="5" s="159" customFormat="1" ht="28" customHeight="1" spans="1:16384">
      <c r="A5" s="200" t="s">
        <v>668</v>
      </c>
      <c r="B5" s="201"/>
      <c r="C5" s="201"/>
      <c r="D5" s="201"/>
      <c r="XFA5" s="193"/>
      <c r="XFB5" s="193"/>
      <c r="XFC5" s="193"/>
      <c r="XFD5" s="193"/>
    </row>
    <row r="6" s="159" customFormat="1" ht="28" customHeight="1" spans="1:16384">
      <c r="A6" s="200" t="s">
        <v>669</v>
      </c>
      <c r="B6" s="201"/>
      <c r="C6" s="201"/>
      <c r="D6" s="201"/>
      <c r="XFA6" s="193"/>
      <c r="XFB6" s="193"/>
      <c r="XFC6" s="193"/>
      <c r="XFD6" s="193"/>
    </row>
    <row r="7" s="159" customFormat="1" ht="28" customHeight="1" spans="1:16384">
      <c r="A7" s="200" t="s">
        <v>670</v>
      </c>
      <c r="B7" s="201">
        <f>SUM(B8,B18,B27,B29,B33)</f>
        <v>0</v>
      </c>
      <c r="C7" s="201">
        <f>SUM(C8,C18,C27,C29,C33)</f>
        <v>0</v>
      </c>
      <c r="D7" s="202"/>
      <c r="XFA7" s="193"/>
      <c r="XFB7" s="193"/>
      <c r="XFC7" s="193"/>
      <c r="XFD7" s="193"/>
    </row>
    <row r="8" s="159" customFormat="1" ht="28" customHeight="1" spans="1:16384">
      <c r="A8" s="200" t="s">
        <v>671</v>
      </c>
      <c r="B8" s="201">
        <f>SUM(B9:B17)</f>
        <v>0</v>
      </c>
      <c r="C8" s="201">
        <f>SUM(C9:C17)</f>
        <v>0</v>
      </c>
      <c r="D8" s="201">
        <f>SUM(D9:D17)</f>
        <v>0</v>
      </c>
      <c r="XFA8" s="193"/>
      <c r="XFB8" s="193"/>
      <c r="XFC8" s="193"/>
      <c r="XFD8" s="193"/>
    </row>
    <row r="9" s="159" customFormat="1" ht="28" customHeight="1" spans="1:16384">
      <c r="A9" s="200" t="s">
        <v>672</v>
      </c>
      <c r="B9" s="201"/>
      <c r="C9" s="203"/>
      <c r="D9" s="203"/>
      <c r="XFA9" s="193"/>
      <c r="XFB9" s="193"/>
      <c r="XFC9" s="193"/>
      <c r="XFD9" s="193"/>
    </row>
    <row r="10" s="159" customFormat="1" ht="28" customHeight="1" spans="1:16384">
      <c r="A10" s="200" t="s">
        <v>673</v>
      </c>
      <c r="B10" s="201"/>
      <c r="C10" s="203"/>
      <c r="D10" s="203"/>
      <c r="XFA10" s="193"/>
      <c r="XFB10" s="193"/>
      <c r="XFC10" s="193"/>
      <c r="XFD10" s="193"/>
    </row>
    <row r="11" s="159" customFormat="1" ht="28" customHeight="1" spans="1:16384">
      <c r="A11" s="200" t="s">
        <v>674</v>
      </c>
      <c r="B11" s="201"/>
      <c r="C11" s="203"/>
      <c r="D11" s="203"/>
      <c r="XFA11" s="193"/>
      <c r="XFB11" s="193"/>
      <c r="XFC11" s="193"/>
      <c r="XFD11" s="193"/>
    </row>
    <row r="12" s="159" customFormat="1" ht="28" customHeight="1" spans="1:16384">
      <c r="A12" s="200" t="s">
        <v>675</v>
      </c>
      <c r="B12" s="201"/>
      <c r="C12" s="203"/>
      <c r="D12" s="203"/>
      <c r="XFA12" s="193"/>
      <c r="XFB12" s="193"/>
      <c r="XFC12" s="193"/>
      <c r="XFD12" s="193"/>
    </row>
    <row r="13" s="159" customFormat="1" ht="28" customHeight="1" spans="1:16384">
      <c r="A13" s="200" t="s">
        <v>676</v>
      </c>
      <c r="B13" s="201"/>
      <c r="C13" s="203"/>
      <c r="D13" s="203"/>
      <c r="XFA13" s="193"/>
      <c r="XFB13" s="193"/>
      <c r="XFC13" s="193"/>
      <c r="XFD13" s="193"/>
    </row>
    <row r="14" s="159" customFormat="1" ht="28" customHeight="1" spans="1:16384">
      <c r="A14" s="200" t="s">
        <v>677</v>
      </c>
      <c r="B14" s="201"/>
      <c r="C14" s="203"/>
      <c r="D14" s="203"/>
      <c r="XFA14" s="193"/>
      <c r="XFB14" s="193"/>
      <c r="XFC14" s="193"/>
      <c r="XFD14" s="193"/>
    </row>
    <row r="15" s="159" customFormat="1" ht="28" customHeight="1" spans="1:16384">
      <c r="A15" s="200" t="s">
        <v>678</v>
      </c>
      <c r="B15" s="201"/>
      <c r="C15" s="203"/>
      <c r="D15" s="203"/>
      <c r="XFA15" s="193"/>
      <c r="XFB15" s="193"/>
      <c r="XFC15" s="193"/>
      <c r="XFD15" s="193"/>
    </row>
    <row r="16" s="159" customFormat="1" ht="28" customHeight="1" spans="1:16384">
      <c r="A16" s="200" t="s">
        <v>679</v>
      </c>
      <c r="B16" s="201"/>
      <c r="C16" s="203"/>
      <c r="D16" s="203"/>
      <c r="XFA16" s="193"/>
      <c r="XFB16" s="193"/>
      <c r="XFC16" s="193"/>
      <c r="XFD16" s="193"/>
    </row>
    <row r="17" s="159" customFormat="1" ht="28" customHeight="1" spans="1:16384">
      <c r="A17" s="200" t="s">
        <v>680</v>
      </c>
      <c r="B17" s="201"/>
      <c r="C17" s="203"/>
      <c r="D17" s="203"/>
      <c r="XFA17" s="193"/>
      <c r="XFB17" s="193"/>
      <c r="XFC17" s="193"/>
      <c r="XFD17" s="193"/>
    </row>
    <row r="18" s="159" customFormat="1" ht="28" customHeight="1" spans="1:16384">
      <c r="A18" s="200" t="s">
        <v>681</v>
      </c>
      <c r="B18" s="201">
        <f>SUM(B19:B26)</f>
        <v>0</v>
      </c>
      <c r="C18" s="201">
        <f>SUM(C19:C26)</f>
        <v>0</v>
      </c>
      <c r="D18" s="201">
        <f>SUM(D19:D26)</f>
        <v>0</v>
      </c>
      <c r="XFA18" s="193"/>
      <c r="XFB18" s="193"/>
      <c r="XFC18" s="193"/>
      <c r="XFD18" s="193"/>
    </row>
    <row r="19" s="159" customFormat="1" ht="28" customHeight="1" spans="1:16384">
      <c r="A19" s="200" t="s">
        <v>682</v>
      </c>
      <c r="B19" s="201"/>
      <c r="C19" s="203"/>
      <c r="D19" s="203"/>
      <c r="XFA19" s="193"/>
      <c r="XFB19" s="193"/>
      <c r="XFC19" s="193"/>
      <c r="XFD19" s="193"/>
    </row>
    <row r="20" s="159" customFormat="1" ht="28" customHeight="1" spans="1:16384">
      <c r="A20" s="200" t="s">
        <v>683</v>
      </c>
      <c r="B20" s="201"/>
      <c r="C20" s="203"/>
      <c r="D20" s="203"/>
      <c r="XFA20" s="193"/>
      <c r="XFB20" s="193"/>
      <c r="XFC20" s="193"/>
      <c r="XFD20" s="193"/>
    </row>
    <row r="21" s="159" customFormat="1" ht="28" customHeight="1" spans="1:16384">
      <c r="A21" s="200" t="s">
        <v>684</v>
      </c>
      <c r="B21" s="201"/>
      <c r="C21" s="203"/>
      <c r="D21" s="203"/>
      <c r="XFA21" s="193"/>
      <c r="XFB21" s="193"/>
      <c r="XFC21" s="193"/>
      <c r="XFD21" s="193"/>
    </row>
    <row r="22" s="159" customFormat="1" ht="28" customHeight="1" spans="1:16384">
      <c r="A22" s="200" t="s">
        <v>685</v>
      </c>
      <c r="B22" s="201"/>
      <c r="C22" s="203"/>
      <c r="D22" s="203"/>
      <c r="XFA22" s="193"/>
      <c r="XFB22" s="193"/>
      <c r="XFC22" s="193"/>
      <c r="XFD22" s="193"/>
    </row>
    <row r="23" s="159" customFormat="1" ht="28" customHeight="1" spans="1:16384">
      <c r="A23" s="200" t="s">
        <v>686</v>
      </c>
      <c r="B23" s="201"/>
      <c r="C23" s="203"/>
      <c r="D23" s="203"/>
      <c r="XFA23" s="193"/>
      <c r="XFB23" s="193"/>
      <c r="XFC23" s="193"/>
      <c r="XFD23" s="193"/>
    </row>
    <row r="24" s="159" customFormat="1" ht="28" customHeight="1" spans="1:16384">
      <c r="A24" s="200" t="s">
        <v>687</v>
      </c>
      <c r="B24" s="201"/>
      <c r="C24" s="203"/>
      <c r="D24" s="203"/>
      <c r="XFA24" s="193"/>
      <c r="XFB24" s="193"/>
      <c r="XFC24" s="193"/>
      <c r="XFD24" s="193"/>
    </row>
    <row r="25" s="159" customFormat="1" ht="28" customHeight="1" spans="1:16384">
      <c r="A25" s="200" t="s">
        <v>688</v>
      </c>
      <c r="B25" s="201"/>
      <c r="C25" s="203"/>
      <c r="D25" s="203"/>
      <c r="XFA25" s="193"/>
      <c r="XFB25" s="193"/>
      <c r="XFC25" s="193"/>
      <c r="XFD25" s="193"/>
    </row>
    <row r="26" s="159" customFormat="1" ht="28" customHeight="1" spans="1:16384">
      <c r="A26" s="200" t="s">
        <v>689</v>
      </c>
      <c r="B26" s="201"/>
      <c r="C26" s="203"/>
      <c r="D26" s="203"/>
      <c r="XFA26" s="193"/>
      <c r="XFB26" s="193"/>
      <c r="XFC26" s="193"/>
      <c r="XFD26" s="193"/>
    </row>
    <row r="27" s="159" customFormat="1" ht="28" customHeight="1" spans="1:16384">
      <c r="A27" s="200" t="s">
        <v>690</v>
      </c>
      <c r="B27" s="201">
        <f>SUM(A28)</f>
        <v>0</v>
      </c>
      <c r="C27" s="201">
        <f>SUM(B28)</f>
        <v>0</v>
      </c>
      <c r="D27" s="201">
        <f>SUM(C28)</f>
        <v>0</v>
      </c>
      <c r="XFA27" s="193"/>
      <c r="XFB27" s="193"/>
      <c r="XFC27" s="193"/>
      <c r="XFD27" s="193"/>
    </row>
    <row r="28" s="159" customFormat="1" ht="28" customHeight="1" spans="1:16384">
      <c r="A28" s="200" t="s">
        <v>691</v>
      </c>
      <c r="B28" s="201"/>
      <c r="C28" s="203"/>
      <c r="D28" s="203"/>
      <c r="XFA28" s="193"/>
      <c r="XFB28" s="193"/>
      <c r="XFC28" s="193"/>
      <c r="XFD28" s="193"/>
    </row>
    <row r="29" s="159" customFormat="1" ht="28" customHeight="1" spans="1:16384">
      <c r="A29" s="200" t="s">
        <v>692</v>
      </c>
      <c r="B29" s="201">
        <f>SUM(B30:B32)</f>
        <v>0</v>
      </c>
      <c r="C29" s="201">
        <f>SUM(C30:C32)</f>
        <v>0</v>
      </c>
      <c r="D29" s="201">
        <f>SUM(D30:D32)</f>
        <v>0</v>
      </c>
      <c r="XFA29" s="193"/>
      <c r="XFB29" s="193"/>
      <c r="XFC29" s="193"/>
      <c r="XFD29" s="193"/>
    </row>
    <row r="30" s="159" customFormat="1" ht="28" customHeight="1" spans="1:16384">
      <c r="A30" s="200" t="s">
        <v>1263</v>
      </c>
      <c r="B30" s="201"/>
      <c r="C30" s="203"/>
      <c r="D30" s="203"/>
      <c r="XFA30" s="193"/>
      <c r="XFB30" s="193"/>
      <c r="XFC30" s="193"/>
      <c r="XFD30" s="193"/>
    </row>
    <row r="31" s="159" customFormat="1" ht="28" customHeight="1" spans="1:16384">
      <c r="A31" s="200" t="s">
        <v>694</v>
      </c>
      <c r="B31" s="201"/>
      <c r="C31" s="203"/>
      <c r="D31" s="203"/>
      <c r="XFA31" s="193"/>
      <c r="XFB31" s="193"/>
      <c r="XFC31" s="193"/>
      <c r="XFD31" s="193"/>
    </row>
    <row r="32" s="159" customFormat="1" ht="28" customHeight="1" spans="1:16384">
      <c r="A32" s="200" t="s">
        <v>695</v>
      </c>
      <c r="B32" s="201"/>
      <c r="C32" s="203"/>
      <c r="D32" s="203"/>
      <c r="XFA32" s="193"/>
      <c r="XFB32" s="193"/>
      <c r="XFC32" s="193"/>
      <c r="XFD32" s="193"/>
    </row>
    <row r="33" s="159" customFormat="1" ht="28" customHeight="1" spans="1:16384">
      <c r="A33" s="200" t="s">
        <v>696</v>
      </c>
      <c r="B33" s="201">
        <f>SUM(B34)</f>
        <v>0</v>
      </c>
      <c r="C33" s="201">
        <f>SUM(C34)</f>
        <v>0</v>
      </c>
      <c r="D33" s="202"/>
      <c r="XFA33" s="193"/>
      <c r="XFB33" s="193"/>
      <c r="XFC33" s="193"/>
      <c r="XFD33" s="193"/>
    </row>
    <row r="34" s="159" customFormat="1" ht="28" customHeight="1" spans="1:16384">
      <c r="A34" s="200" t="s">
        <v>697</v>
      </c>
      <c r="B34" s="201"/>
      <c r="C34" s="203"/>
      <c r="D34" s="202"/>
      <c r="XFA34" s="193"/>
      <c r="XFB34" s="193"/>
      <c r="XFC34" s="193"/>
      <c r="XFD34" s="193"/>
    </row>
    <row r="35" s="159" customFormat="1" ht="28" customHeight="1" spans="1:16384">
      <c r="A35" s="204" t="s">
        <v>698</v>
      </c>
      <c r="B35" s="205">
        <f>SUM(B4,B7)</f>
        <v>0</v>
      </c>
      <c r="C35" s="205">
        <f>SUM(C4,C7)</f>
        <v>0</v>
      </c>
      <c r="D35" s="202"/>
      <c r="XFA35" s="193"/>
      <c r="XFB35" s="193"/>
      <c r="XFC35" s="193"/>
      <c r="XFD35" s="193"/>
    </row>
    <row r="36" s="159" customFormat="1" ht="28" customHeight="1" spans="1:16384">
      <c r="A36" s="200" t="s">
        <v>699</v>
      </c>
      <c r="B36" s="201">
        <v>0</v>
      </c>
      <c r="C36" s="203"/>
      <c r="D36" s="203"/>
      <c r="XFA36" s="193"/>
      <c r="XFB36" s="193"/>
      <c r="XFC36" s="193"/>
      <c r="XFD36" s="193"/>
    </row>
    <row r="37" s="159" customFormat="1" ht="28" customHeight="1" spans="1:16384">
      <c r="A37" s="206" t="s">
        <v>700</v>
      </c>
      <c r="B37" s="201">
        <v>7</v>
      </c>
      <c r="C37" s="203">
        <v>10</v>
      </c>
      <c r="D37" s="203"/>
      <c r="XFA37" s="193"/>
      <c r="XFB37" s="193"/>
      <c r="XFC37" s="193"/>
      <c r="XFD37" s="193"/>
    </row>
    <row r="38" s="159" customFormat="1" ht="28" customHeight="1" spans="1:16384">
      <c r="A38" s="200" t="s">
        <v>701</v>
      </c>
      <c r="B38" s="201">
        <v>0</v>
      </c>
      <c r="C38" s="203"/>
      <c r="D38" s="203"/>
      <c r="XFA38" s="193"/>
      <c r="XFB38" s="193"/>
      <c r="XFC38" s="193"/>
      <c r="XFD38" s="193"/>
    </row>
    <row r="39" s="159" customFormat="1" ht="28" customHeight="1" spans="1:16384">
      <c r="A39" s="206" t="s">
        <v>702</v>
      </c>
      <c r="B39" s="201"/>
      <c r="C39" s="203"/>
      <c r="D39" s="203"/>
      <c r="XFA39" s="193"/>
      <c r="XFB39" s="193"/>
      <c r="XFC39" s="193"/>
      <c r="XFD39" s="193"/>
    </row>
    <row r="40" s="192" customFormat="1" ht="28" customHeight="1" spans="1:4">
      <c r="A40" s="207" t="s">
        <v>703</v>
      </c>
      <c r="B40" s="205">
        <f>SUM(B35:B39)</f>
        <v>7</v>
      </c>
      <c r="C40" s="205">
        <f>SUM(C35:C39)</f>
        <v>10</v>
      </c>
      <c r="D40" s="202">
        <f>C40/B40</f>
        <v>1.43</v>
      </c>
    </row>
  </sheetData>
  <mergeCells count="2">
    <mergeCell ref="A1:D1"/>
    <mergeCell ref="C2:D2"/>
  </mergeCells>
  <dataValidations count="1">
    <dataValidation type="textLength" operator="lessThanOrEqual" allowBlank="1" showInputMessage="1" showErrorMessage="1" errorTitle="提示" error="此处最多只能输入 [20] 个字符。" sqref="B3 D3">
      <formula1>20</formula1>
    </dataValidation>
  </dataValidations>
  <pageMargins left="0.75" right="0.75" top="1" bottom="1" header="0.5" footer="0.5"/>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
  <sheetViews>
    <sheetView workbookViewId="0">
      <selection activeCell="H14" sqref="H14"/>
    </sheetView>
  </sheetViews>
  <sheetFormatPr defaultColWidth="9" defaultRowHeight="14.25"/>
  <cols>
    <col min="1" max="1" width="38" style="181" customWidth="1"/>
    <col min="2" max="2" width="45.5" style="182" customWidth="1"/>
    <col min="3" max="3" width="12.625" style="181"/>
    <col min="4" max="16363" width="9" style="181"/>
    <col min="16364" max="16365" width="35.625" style="181"/>
    <col min="16366" max="16366" width="9" style="181"/>
    <col min="16367" max="16384" width="9" style="183"/>
  </cols>
  <sheetData>
    <row r="1" s="178" customFormat="1" ht="39" customHeight="1" spans="1:16384">
      <c r="A1" s="184" t="s">
        <v>1497</v>
      </c>
      <c r="B1" s="185"/>
      <c r="C1" s="186"/>
      <c r="D1" s="186"/>
      <c r="XEM1" s="83"/>
      <c r="XEN1" s="83"/>
      <c r="XEO1" s="83"/>
      <c r="XEP1" s="83"/>
      <c r="XEQ1" s="83"/>
      <c r="XER1" s="83"/>
      <c r="XES1" s="83"/>
      <c r="XET1" s="83"/>
      <c r="XEU1" s="83"/>
      <c r="XEV1" s="83"/>
      <c r="XEW1" s="83"/>
      <c r="XEX1" s="83"/>
      <c r="XEY1" s="83"/>
      <c r="XEZ1" s="83"/>
      <c r="XFA1" s="83"/>
      <c r="XFB1" s="83"/>
      <c r="XFC1" s="83"/>
      <c r="XFD1" s="83"/>
    </row>
    <row r="2" s="179" customFormat="1" ht="20" customHeight="1" spans="1:16384">
      <c r="A2" s="187"/>
      <c r="B2" s="143" t="s">
        <v>2</v>
      </c>
      <c r="XEM2" s="84"/>
      <c r="XEN2" s="84"/>
      <c r="XEO2" s="84"/>
      <c r="XEP2" s="84"/>
      <c r="XEQ2" s="84"/>
      <c r="XER2" s="84"/>
      <c r="XES2" s="84"/>
      <c r="XET2" s="84"/>
      <c r="XEU2" s="84"/>
      <c r="XEV2" s="84"/>
      <c r="XEW2" s="84"/>
      <c r="XEX2" s="84"/>
      <c r="XEY2" s="84"/>
      <c r="XEZ2" s="84"/>
      <c r="XFA2" s="84"/>
      <c r="XFB2" s="84"/>
      <c r="XFC2" s="84"/>
      <c r="XFD2" s="84"/>
    </row>
    <row r="3" s="180" customFormat="1" ht="18.75" spans="1:2">
      <c r="A3" s="148" t="s">
        <v>1151</v>
      </c>
      <c r="B3" s="148" t="s">
        <v>1270</v>
      </c>
    </row>
    <row r="4" s="181" customFormat="1" ht="18.75" spans="1:2">
      <c r="A4" s="188" t="s">
        <v>1156</v>
      </c>
      <c r="B4" s="189"/>
    </row>
    <row r="5" s="181" customFormat="1" ht="18.75" spans="1:2">
      <c r="A5" s="188" t="s">
        <v>1157</v>
      </c>
      <c r="B5" s="189"/>
    </row>
    <row r="6" s="181" customFormat="1" ht="18.75" spans="1:2">
      <c r="A6" s="188" t="s">
        <v>1158</v>
      </c>
      <c r="B6" s="189"/>
    </row>
    <row r="7" s="181" customFormat="1" ht="18.75" spans="1:2">
      <c r="A7" s="188" t="s">
        <v>1159</v>
      </c>
      <c r="B7" s="189"/>
    </row>
    <row r="8" s="181" customFormat="1" ht="18.75" spans="1:2">
      <c r="A8" s="188" t="s">
        <v>1160</v>
      </c>
      <c r="B8" s="189"/>
    </row>
    <row r="9" s="181" customFormat="1" ht="18.75" spans="1:2">
      <c r="A9" s="188" t="s">
        <v>1161</v>
      </c>
      <c r="B9" s="189"/>
    </row>
    <row r="10" s="181" customFormat="1" ht="18.75" spans="1:2">
      <c r="A10" s="188" t="s">
        <v>1162</v>
      </c>
      <c r="B10" s="189"/>
    </row>
    <row r="11" s="181" customFormat="1" ht="18.75" spans="1:2">
      <c r="A11" s="188" t="s">
        <v>1163</v>
      </c>
      <c r="B11" s="189"/>
    </row>
    <row r="12" s="181" customFormat="1" ht="18.75" spans="1:2">
      <c r="A12" s="188" t="s">
        <v>1164</v>
      </c>
      <c r="B12" s="189"/>
    </row>
    <row r="13" s="181" customFormat="1" ht="18.75" spans="1:2">
      <c r="A13" s="188" t="s">
        <v>1165</v>
      </c>
      <c r="B13" s="189"/>
    </row>
    <row r="14" s="181" customFormat="1" ht="18.75" spans="1:2">
      <c r="A14" s="188" t="s">
        <v>1166</v>
      </c>
      <c r="B14" s="189"/>
    </row>
    <row r="15" s="181" customFormat="1" ht="18.75" spans="1:2">
      <c r="A15" s="190" t="s">
        <v>1271</v>
      </c>
      <c r="B15" s="191"/>
    </row>
    <row r="16" s="181" customFormat="1" spans="1:16384">
      <c r="A16" s="181" t="s">
        <v>1148</v>
      </c>
      <c r="B16" s="182"/>
      <c r="XEM16" s="183"/>
      <c r="XEN16" s="183"/>
      <c r="XEO16" s="183"/>
      <c r="XEP16" s="183"/>
      <c r="XEQ16" s="183"/>
      <c r="XER16" s="183"/>
      <c r="XES16" s="183"/>
      <c r="XET16" s="183"/>
      <c r="XEU16" s="183"/>
      <c r="XEV16" s="183"/>
      <c r="XEW16" s="183"/>
      <c r="XEX16" s="183"/>
      <c r="XEY16" s="183"/>
      <c r="XEZ16" s="183"/>
      <c r="XFA16" s="183"/>
      <c r="XFB16" s="183"/>
      <c r="XFC16" s="183"/>
      <c r="XFD16" s="183"/>
    </row>
  </sheetData>
  <mergeCells count="1">
    <mergeCell ref="A1:B1"/>
  </mergeCells>
  <conditionalFormatting sqref="B3:D3">
    <cfRule type="cellIs" dxfId="0" priority="2" stopIfTrue="1" operator="lessThanOrEqual">
      <formula>-1</formula>
    </cfRule>
  </conditionalFormatting>
  <conditionalFormatting sqref="C1:D2">
    <cfRule type="cellIs" dxfId="0" priority="4" stopIfTrue="1" operator="lessThanOrEqual">
      <formula>-1</formula>
    </cfRule>
    <cfRule type="cellIs" dxfId="0" priority="3" stopIfTrue="1" operator="greaterThanOrEqual">
      <formula>10</formula>
    </cfRule>
  </conditionalFormatting>
  <conditionalFormatting sqref="B4:D6">
    <cfRule type="cellIs" dxfId="0" priority="1" stopIfTrue="1" operator="lessThanOrEqual">
      <formula>-1</formula>
    </cfRule>
  </conditionalFormatting>
  <pageMargins left="0.75" right="0.75" top="1" bottom="1" header="0.5" footer="0.5"/>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workbookViewId="0">
      <selection activeCell="H14" sqref="H14"/>
    </sheetView>
  </sheetViews>
  <sheetFormatPr defaultColWidth="8.875" defaultRowHeight="13.5" outlineLevelCol="4"/>
  <cols>
    <col min="1" max="1" width="41.5" style="158" customWidth="1"/>
    <col min="2" max="2" width="15" style="158" customWidth="1"/>
    <col min="3" max="3" width="16.375" style="158" customWidth="1"/>
    <col min="4" max="4" width="15.875" style="158" customWidth="1"/>
    <col min="5" max="16384" width="8.875" style="158"/>
  </cols>
  <sheetData>
    <row r="1" s="156" customFormat="1" ht="39" customHeight="1" spans="1:5">
      <c r="A1" s="132" t="s">
        <v>1498</v>
      </c>
      <c r="B1" s="132"/>
      <c r="C1" s="132"/>
      <c r="D1" s="132"/>
      <c r="E1" s="174"/>
    </row>
    <row r="2" s="84" customFormat="1" ht="20" customHeight="1" spans="1:5">
      <c r="A2" s="160" t="s">
        <v>2</v>
      </c>
      <c r="B2" s="160"/>
      <c r="C2" s="160"/>
      <c r="D2" s="160"/>
      <c r="E2" s="175"/>
    </row>
    <row r="3" s="157" customFormat="1" ht="45.95" customHeight="1" spans="1:5">
      <c r="A3" s="161" t="s">
        <v>3</v>
      </c>
      <c r="B3" s="161" t="s">
        <v>6</v>
      </c>
      <c r="C3" s="161" t="s">
        <v>758</v>
      </c>
      <c r="D3" s="162" t="s">
        <v>759</v>
      </c>
      <c r="E3" s="159"/>
    </row>
    <row r="4" s="158" customFormat="1" ht="19.35" customHeight="1" spans="1:4">
      <c r="A4" s="163" t="s">
        <v>707</v>
      </c>
      <c r="B4" s="164">
        <f>SUM(B5:B9)</f>
        <v>6971</v>
      </c>
      <c r="C4" s="164">
        <f>SUM(C5:C9)</f>
        <v>6806</v>
      </c>
      <c r="D4" s="176">
        <f>C4/B4</f>
        <v>1</v>
      </c>
    </row>
    <row r="5" s="158" customFormat="1" ht="19.35" customHeight="1" spans="1:4">
      <c r="A5" s="166" t="s">
        <v>708</v>
      </c>
      <c r="B5" s="167">
        <v>6496</v>
      </c>
      <c r="C5" s="168">
        <v>6410</v>
      </c>
      <c r="D5" s="177">
        <f t="shared" ref="D5:D37" si="0">IF(AND(B5&lt;&gt;0,C5&lt;&gt;0),C5/B5,"")</f>
        <v>1</v>
      </c>
    </row>
    <row r="6" s="158" customFormat="1" ht="19.35" customHeight="1" spans="1:4">
      <c r="A6" s="166" t="s">
        <v>709</v>
      </c>
      <c r="B6" s="167">
        <v>29</v>
      </c>
      <c r="C6" s="168">
        <v>29</v>
      </c>
      <c r="D6" s="177">
        <f t="shared" si="0"/>
        <v>1</v>
      </c>
    </row>
    <row r="7" s="158" customFormat="1" ht="19.35" customHeight="1" spans="1:4">
      <c r="A7" s="166" t="s">
        <v>710</v>
      </c>
      <c r="B7" s="168"/>
      <c r="C7" s="168"/>
      <c r="D7" s="177" t="str">
        <f t="shared" si="0"/>
        <v/>
      </c>
    </row>
    <row r="8" s="158" customFormat="1" ht="19.35" customHeight="1" spans="1:5">
      <c r="A8" s="166" t="s">
        <v>711</v>
      </c>
      <c r="B8" s="167">
        <v>2</v>
      </c>
      <c r="C8" s="168"/>
      <c r="D8" s="177" t="str">
        <f t="shared" si="0"/>
        <v/>
      </c>
      <c r="E8" s="159"/>
    </row>
    <row r="9" s="158" customFormat="1" ht="19.35" customHeight="1" spans="1:4">
      <c r="A9" s="166" t="s">
        <v>712</v>
      </c>
      <c r="B9" s="167">
        <v>444</v>
      </c>
      <c r="C9" s="168">
        <v>367</v>
      </c>
      <c r="D9" s="177">
        <f t="shared" si="0"/>
        <v>1</v>
      </c>
    </row>
    <row r="10" s="158" customFormat="1" ht="19.35" customHeight="1" spans="1:4">
      <c r="A10" s="163" t="s">
        <v>713</v>
      </c>
      <c r="B10" s="164">
        <f>SUM(B11:B15)</f>
        <v>13565</v>
      </c>
      <c r="C10" s="164">
        <f>SUM(C11:C15)</f>
        <v>12704</v>
      </c>
      <c r="D10" s="177">
        <f t="shared" si="0"/>
        <v>1</v>
      </c>
    </row>
    <row r="11" s="158" customFormat="1" ht="19.35" customHeight="1" spans="1:4">
      <c r="A11" s="166" t="s">
        <v>708</v>
      </c>
      <c r="B11" s="167">
        <v>12441</v>
      </c>
      <c r="C11" s="168">
        <v>11763</v>
      </c>
      <c r="D11" s="177">
        <f t="shared" si="0"/>
        <v>1</v>
      </c>
    </row>
    <row r="12" s="158" customFormat="1" ht="19.35" customHeight="1" spans="1:4">
      <c r="A12" s="166" t="s">
        <v>709</v>
      </c>
      <c r="B12" s="167">
        <v>27</v>
      </c>
      <c r="C12" s="168">
        <v>33</v>
      </c>
      <c r="D12" s="177">
        <f t="shared" si="0"/>
        <v>1</v>
      </c>
    </row>
    <row r="13" s="158" customFormat="1" ht="19.35" customHeight="1" spans="1:4">
      <c r="A13" s="166" t="s">
        <v>710</v>
      </c>
      <c r="B13" s="167">
        <v>810</v>
      </c>
      <c r="C13" s="168">
        <v>810</v>
      </c>
      <c r="D13" s="177">
        <f t="shared" si="0"/>
        <v>1</v>
      </c>
    </row>
    <row r="14" s="158" customFormat="1" ht="19.35" customHeight="1" spans="1:5">
      <c r="A14" s="166" t="s">
        <v>711</v>
      </c>
      <c r="B14" s="168">
        <v>0</v>
      </c>
      <c r="C14" s="168">
        <v>0</v>
      </c>
      <c r="D14" s="177" t="str">
        <f t="shared" si="0"/>
        <v/>
      </c>
      <c r="E14" s="159"/>
    </row>
    <row r="15" s="158" customFormat="1" ht="19.35" customHeight="1" spans="1:5">
      <c r="A15" s="166" t="s">
        <v>712</v>
      </c>
      <c r="B15" s="167">
        <v>287</v>
      </c>
      <c r="C15" s="168">
        <v>98</v>
      </c>
      <c r="D15" s="177">
        <f t="shared" si="0"/>
        <v>0</v>
      </c>
      <c r="E15" s="159"/>
    </row>
    <row r="16" s="158" customFormat="1" ht="19.35" customHeight="1" spans="1:4">
      <c r="A16" s="163" t="s">
        <v>714</v>
      </c>
      <c r="B16" s="164">
        <f>SUM(B17:B21)</f>
        <v>707</v>
      </c>
      <c r="C16" s="164">
        <f>SUM(C17:C21)</f>
        <v>771</v>
      </c>
      <c r="D16" s="177">
        <f t="shared" si="0"/>
        <v>1</v>
      </c>
    </row>
    <row r="17" s="158" customFormat="1" ht="19.35" customHeight="1" spans="1:4">
      <c r="A17" s="166" t="s">
        <v>708</v>
      </c>
      <c r="B17" s="167">
        <v>383</v>
      </c>
      <c r="C17" s="168">
        <v>361</v>
      </c>
      <c r="D17" s="177">
        <f t="shared" si="0"/>
        <v>1</v>
      </c>
    </row>
    <row r="18" s="158" customFormat="1" ht="19.35" customHeight="1" spans="1:5">
      <c r="A18" s="166" t="s">
        <v>709</v>
      </c>
      <c r="B18" s="168">
        <v>1</v>
      </c>
      <c r="C18" s="168">
        <v>1</v>
      </c>
      <c r="D18" s="177">
        <f t="shared" si="0"/>
        <v>1</v>
      </c>
      <c r="E18" s="159"/>
    </row>
    <row r="19" s="158" customFormat="1" ht="19.35" customHeight="1" spans="1:5">
      <c r="A19" s="166" t="s">
        <v>710</v>
      </c>
      <c r="B19" s="168">
        <v>0</v>
      </c>
      <c r="C19" s="168">
        <v>0</v>
      </c>
      <c r="D19" s="177" t="str">
        <f t="shared" si="0"/>
        <v/>
      </c>
      <c r="E19" s="159"/>
    </row>
    <row r="20" s="158" customFormat="1" ht="19.35" customHeight="1" spans="1:5">
      <c r="A20" s="166" t="s">
        <v>711</v>
      </c>
      <c r="B20" s="168">
        <v>3</v>
      </c>
      <c r="C20" s="168">
        <v>0</v>
      </c>
      <c r="D20" s="177" t="str">
        <f t="shared" si="0"/>
        <v/>
      </c>
      <c r="E20" s="159"/>
    </row>
    <row r="21" s="158" customFormat="1" ht="19.35" customHeight="1" spans="1:4">
      <c r="A21" s="166" t="s">
        <v>712</v>
      </c>
      <c r="B21" s="167">
        <v>320</v>
      </c>
      <c r="C21" s="168">
        <v>409</v>
      </c>
      <c r="D21" s="177">
        <f t="shared" si="0"/>
        <v>1</v>
      </c>
    </row>
    <row r="22" s="158" customFormat="1" ht="19.35" customHeight="1" spans="1:4">
      <c r="A22" s="163" t="s">
        <v>715</v>
      </c>
      <c r="B22" s="164">
        <f>SUM(B23:B27)</f>
        <v>849</v>
      </c>
      <c r="C22" s="164">
        <f>SUM(C23:C27)</f>
        <v>768</v>
      </c>
      <c r="D22" s="177">
        <f t="shared" si="0"/>
        <v>1</v>
      </c>
    </row>
    <row r="23" s="158" customFormat="1" ht="19.35" customHeight="1" spans="1:4">
      <c r="A23" s="166" t="s">
        <v>708</v>
      </c>
      <c r="B23" s="167">
        <v>594</v>
      </c>
      <c r="C23" s="168">
        <v>665</v>
      </c>
      <c r="D23" s="177">
        <f t="shared" si="0"/>
        <v>1</v>
      </c>
    </row>
    <row r="24" s="158" customFormat="1" ht="19.35" customHeight="1" spans="1:4">
      <c r="A24" s="166" t="s">
        <v>709</v>
      </c>
      <c r="B24" s="167">
        <v>3</v>
      </c>
      <c r="C24" s="168">
        <v>3</v>
      </c>
      <c r="D24" s="177">
        <f t="shared" si="0"/>
        <v>1</v>
      </c>
    </row>
    <row r="25" s="158" customFormat="1" ht="19.35" customHeight="1" spans="1:5">
      <c r="A25" s="166" t="s">
        <v>710</v>
      </c>
      <c r="B25" s="168">
        <v>0</v>
      </c>
      <c r="C25" s="168">
        <v>0</v>
      </c>
      <c r="D25" s="177" t="str">
        <f t="shared" si="0"/>
        <v/>
      </c>
      <c r="E25" s="159"/>
    </row>
    <row r="26" s="158" customFormat="1" ht="19.35" customHeight="1" spans="1:5">
      <c r="A26" s="166" t="s">
        <v>711</v>
      </c>
      <c r="B26" s="167">
        <v>2</v>
      </c>
      <c r="C26" s="168">
        <v>0</v>
      </c>
      <c r="D26" s="177" t="str">
        <f t="shared" si="0"/>
        <v/>
      </c>
      <c r="E26" s="159"/>
    </row>
    <row r="27" s="158" customFormat="1" ht="19.35" customHeight="1" spans="1:4">
      <c r="A27" s="166" t="s">
        <v>712</v>
      </c>
      <c r="B27" s="168">
        <v>250</v>
      </c>
      <c r="C27" s="168">
        <v>100</v>
      </c>
      <c r="D27" s="177">
        <f t="shared" si="0"/>
        <v>0</v>
      </c>
    </row>
    <row r="28" s="158" customFormat="1" ht="19.35" customHeight="1" spans="1:4">
      <c r="A28" s="163" t="s">
        <v>716</v>
      </c>
      <c r="B28" s="164">
        <f>(SUM(B29:B33))</f>
        <v>0</v>
      </c>
      <c r="C28" s="168">
        <f>(SUM(C29:C33))/10000</f>
        <v>0</v>
      </c>
      <c r="D28" s="177" t="str">
        <f t="shared" si="0"/>
        <v/>
      </c>
    </row>
    <row r="29" s="158" customFormat="1" ht="19.35" customHeight="1" spans="1:4">
      <c r="A29" s="166" t="s">
        <v>708</v>
      </c>
      <c r="B29" s="167"/>
      <c r="C29" s="168">
        <v>0</v>
      </c>
      <c r="D29" s="177" t="str">
        <f t="shared" si="0"/>
        <v/>
      </c>
    </row>
    <row r="30" s="158" customFormat="1" ht="19.35" customHeight="1" spans="1:4">
      <c r="A30" s="166" t="s">
        <v>709</v>
      </c>
      <c r="B30" s="167"/>
      <c r="C30" s="168">
        <v>0</v>
      </c>
      <c r="D30" s="177" t="str">
        <f t="shared" si="0"/>
        <v/>
      </c>
    </row>
    <row r="31" s="158" customFormat="1" ht="19.35" customHeight="1" spans="1:5">
      <c r="A31" s="166" t="s">
        <v>710</v>
      </c>
      <c r="B31" s="168"/>
      <c r="C31" s="168"/>
      <c r="D31" s="177" t="str">
        <f t="shared" si="0"/>
        <v/>
      </c>
      <c r="E31" s="159"/>
    </row>
    <row r="32" s="158" customFormat="1" ht="19.35" customHeight="1" spans="1:5">
      <c r="A32" s="166" t="s">
        <v>711</v>
      </c>
      <c r="B32" s="168"/>
      <c r="C32" s="168"/>
      <c r="D32" s="177" t="str">
        <f t="shared" si="0"/>
        <v/>
      </c>
      <c r="E32" s="159"/>
    </row>
    <row r="33" s="158" customFormat="1" ht="19.35" customHeight="1" spans="1:4">
      <c r="A33" s="166" t="s">
        <v>712</v>
      </c>
      <c r="B33" s="168"/>
      <c r="C33" s="168"/>
      <c r="D33" s="177" t="str">
        <f t="shared" si="0"/>
        <v/>
      </c>
    </row>
    <row r="34" s="158" customFormat="1" ht="19.35" customHeight="1" spans="1:4">
      <c r="A34" s="163" t="s">
        <v>717</v>
      </c>
      <c r="B34" s="164">
        <f>SUM(B35:B40)</f>
        <v>7363</v>
      </c>
      <c r="C34" s="164">
        <f>SUM(C35:C40)</f>
        <v>8560</v>
      </c>
      <c r="D34" s="177">
        <f t="shared" si="0"/>
        <v>1</v>
      </c>
    </row>
    <row r="35" s="158" customFormat="1" ht="19.35" customHeight="1" spans="1:4">
      <c r="A35" s="166" t="s">
        <v>708</v>
      </c>
      <c r="B35" s="167">
        <v>1718</v>
      </c>
      <c r="C35" s="168">
        <v>1659</v>
      </c>
      <c r="D35" s="177">
        <f t="shared" si="0"/>
        <v>1</v>
      </c>
    </row>
    <row r="36" s="158" customFormat="1" ht="19.35" customHeight="1" spans="1:4">
      <c r="A36" s="166" t="s">
        <v>709</v>
      </c>
      <c r="B36" s="167">
        <v>409</v>
      </c>
      <c r="C36" s="168">
        <v>1291</v>
      </c>
      <c r="D36" s="177">
        <f t="shared" si="0"/>
        <v>3</v>
      </c>
    </row>
    <row r="37" s="158" customFormat="1" ht="19.35" customHeight="1" spans="1:4">
      <c r="A37" s="166" t="s">
        <v>710</v>
      </c>
      <c r="B37" s="167">
        <v>4910</v>
      </c>
      <c r="C37" s="168">
        <v>5330</v>
      </c>
      <c r="D37" s="177">
        <f t="shared" si="0"/>
        <v>1</v>
      </c>
    </row>
    <row r="38" s="158" customFormat="1" ht="19.35" customHeight="1" spans="1:4">
      <c r="A38" s="166" t="s">
        <v>718</v>
      </c>
      <c r="B38" s="167">
        <v>294</v>
      </c>
      <c r="C38" s="168"/>
      <c r="D38" s="177"/>
    </row>
    <row r="39" s="158" customFormat="1" ht="19.35" customHeight="1" spans="1:4">
      <c r="A39" s="166" t="s">
        <v>719</v>
      </c>
      <c r="B39" s="167">
        <v>27</v>
      </c>
      <c r="C39" s="168">
        <v>274</v>
      </c>
      <c r="D39" s="177">
        <f t="shared" ref="D39:D46" si="1">IF(AND(B39&lt;&gt;0,C39&lt;&gt;0),C39/B39,"")</f>
        <v>10</v>
      </c>
    </row>
    <row r="40" s="158" customFormat="1" ht="19.35" customHeight="1" spans="1:5">
      <c r="A40" s="166" t="s">
        <v>720</v>
      </c>
      <c r="B40" s="167">
        <v>5</v>
      </c>
      <c r="C40" s="168">
        <v>6</v>
      </c>
      <c r="D40" s="177">
        <f t="shared" si="1"/>
        <v>1</v>
      </c>
      <c r="E40" s="159"/>
    </row>
    <row r="41" s="158" customFormat="1" ht="19.35" customHeight="1" spans="1:4">
      <c r="A41" s="173" t="s">
        <v>1277</v>
      </c>
      <c r="B41" s="164">
        <f>SUM(B42:B46)</f>
        <v>29455</v>
      </c>
      <c r="C41" s="164">
        <f>SUM(C42:C46)</f>
        <v>29609</v>
      </c>
      <c r="D41" s="177">
        <f t="shared" si="1"/>
        <v>1</v>
      </c>
    </row>
    <row r="42" s="158" customFormat="1" ht="19.35" customHeight="1" spans="1:4">
      <c r="A42" s="166" t="s">
        <v>708</v>
      </c>
      <c r="B42" s="168">
        <v>21632</v>
      </c>
      <c r="C42" s="168">
        <f t="shared" ref="C42:C44" si="2">C5+C11+C17+C23+C29+C35</f>
        <v>20858</v>
      </c>
      <c r="D42" s="177">
        <f t="shared" si="1"/>
        <v>1</v>
      </c>
    </row>
    <row r="43" s="158" customFormat="1" ht="19.35" customHeight="1" spans="1:4">
      <c r="A43" s="166" t="s">
        <v>709</v>
      </c>
      <c r="B43" s="168">
        <v>469</v>
      </c>
      <c r="C43" s="168">
        <f t="shared" si="2"/>
        <v>1357</v>
      </c>
      <c r="D43" s="177">
        <f t="shared" si="1"/>
        <v>3</v>
      </c>
    </row>
    <row r="44" s="158" customFormat="1" ht="19.35" customHeight="1" spans="1:4">
      <c r="A44" s="166" t="s">
        <v>710</v>
      </c>
      <c r="B44" s="168">
        <v>5720</v>
      </c>
      <c r="C44" s="168">
        <f t="shared" si="2"/>
        <v>6140</v>
      </c>
      <c r="D44" s="177">
        <f t="shared" si="1"/>
        <v>1</v>
      </c>
    </row>
    <row r="45" s="158" customFormat="1" ht="19.35" customHeight="1" spans="1:4">
      <c r="A45" s="166" t="s">
        <v>711</v>
      </c>
      <c r="B45" s="168">
        <v>328</v>
      </c>
      <c r="C45" s="168">
        <f>C8+C14+C20+C26+C32+C39</f>
        <v>274</v>
      </c>
      <c r="D45" s="177">
        <f t="shared" si="1"/>
        <v>1</v>
      </c>
    </row>
    <row r="46" s="158" customFormat="1" ht="19.35" customHeight="1" spans="1:4">
      <c r="A46" s="166" t="s">
        <v>712</v>
      </c>
      <c r="B46" s="168">
        <v>1306</v>
      </c>
      <c r="C46" s="168">
        <f>C9+C15+C21+C27+C33+C40</f>
        <v>980</v>
      </c>
      <c r="D46" s="177">
        <f t="shared" si="1"/>
        <v>1</v>
      </c>
    </row>
  </sheetData>
  <mergeCells count="2">
    <mergeCell ref="A1:D1"/>
    <mergeCell ref="A2:D2"/>
  </mergeCells>
  <pageMargins left="0.75" right="0.75" top="1" bottom="1" header="0.5" footer="0.5"/>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5"/>
  <sheetViews>
    <sheetView workbookViewId="0">
      <selection activeCell="H14" sqref="H14"/>
    </sheetView>
  </sheetViews>
  <sheetFormatPr defaultColWidth="8.875" defaultRowHeight="14.25"/>
  <cols>
    <col min="1" max="1" width="37.5" style="158" customWidth="1"/>
    <col min="2" max="4" width="18.625" style="158" customWidth="1"/>
    <col min="5" max="16379" width="8.875" style="158"/>
    <col min="16380" max="16384" width="8.875" style="159"/>
  </cols>
  <sheetData>
    <row r="1" s="156" customFormat="1" ht="39" customHeight="1" spans="1:16384">
      <c r="A1" s="132" t="s">
        <v>1499</v>
      </c>
      <c r="B1" s="132"/>
      <c r="C1" s="132"/>
      <c r="D1" s="132"/>
      <c r="XEZ1" s="174"/>
      <c r="XFA1" s="174"/>
      <c r="XFB1" s="174"/>
      <c r="XFC1" s="174"/>
      <c r="XFD1" s="174"/>
    </row>
    <row r="2" s="84" customFormat="1" ht="20" customHeight="1" spans="1:16384">
      <c r="A2" s="160" t="s">
        <v>2</v>
      </c>
      <c r="B2" s="160"/>
      <c r="C2" s="160"/>
      <c r="D2" s="160"/>
      <c r="XEZ2" s="175"/>
      <c r="XFA2" s="175"/>
      <c r="XFB2" s="175"/>
      <c r="XFC2" s="175"/>
      <c r="XFD2" s="175"/>
    </row>
    <row r="3" s="157" customFormat="1" ht="60" customHeight="1" spans="1:4">
      <c r="A3" s="161" t="s">
        <v>3</v>
      </c>
      <c r="B3" s="161" t="s">
        <v>6</v>
      </c>
      <c r="C3" s="161" t="s">
        <v>758</v>
      </c>
      <c r="D3" s="162" t="s">
        <v>759</v>
      </c>
    </row>
    <row r="4" s="158" customFormat="1" ht="21.95" customHeight="1" spans="1:4">
      <c r="A4" s="163" t="s">
        <v>724</v>
      </c>
      <c r="B4" s="164">
        <f>SUM(B5:B8)</f>
        <v>7403</v>
      </c>
      <c r="C4" s="164">
        <f>SUM(C5:C8)</f>
        <v>8051</v>
      </c>
      <c r="D4" s="165">
        <f t="shared" ref="D4:D10" si="0">C4/B4</f>
        <v>1.09</v>
      </c>
    </row>
    <row r="5" s="158" customFormat="1" ht="21.95" customHeight="1" spans="1:4">
      <c r="A5" s="166" t="s">
        <v>725</v>
      </c>
      <c r="B5" s="167">
        <v>7263</v>
      </c>
      <c r="C5" s="168">
        <v>7875</v>
      </c>
      <c r="D5" s="169">
        <f t="shared" si="0"/>
        <v>1.08</v>
      </c>
    </row>
    <row r="6" s="158" customFormat="1" ht="21.95" customHeight="1" spans="1:4">
      <c r="A6" s="166" t="s">
        <v>1282</v>
      </c>
      <c r="B6" s="167">
        <v>115</v>
      </c>
      <c r="C6" s="168">
        <v>142</v>
      </c>
      <c r="D6" s="169"/>
    </row>
    <row r="7" s="158" customFormat="1" ht="21.95" customHeight="1" spans="1:4">
      <c r="A7" s="166" t="s">
        <v>1283</v>
      </c>
      <c r="B7" s="167">
        <v>11</v>
      </c>
      <c r="C7" s="168">
        <v>32</v>
      </c>
      <c r="D7" s="169"/>
    </row>
    <row r="8" s="158" customFormat="1" ht="21.95" customHeight="1" spans="1:4">
      <c r="A8" s="166" t="s">
        <v>1284</v>
      </c>
      <c r="B8" s="167">
        <v>14</v>
      </c>
      <c r="C8" s="168">
        <v>2</v>
      </c>
      <c r="D8" s="169">
        <f t="shared" si="0"/>
        <v>0.14</v>
      </c>
    </row>
    <row r="9" s="158" customFormat="1" ht="21.95" customHeight="1" spans="1:4">
      <c r="A9" s="163" t="s">
        <v>728</v>
      </c>
      <c r="B9" s="164">
        <f>SUM(B10:B12)</f>
        <v>11116</v>
      </c>
      <c r="C9" s="164">
        <f>SUM(C10:C12)</f>
        <v>11630</v>
      </c>
      <c r="D9" s="165">
        <f t="shared" si="0"/>
        <v>1.05</v>
      </c>
    </row>
    <row r="10" s="158" customFormat="1" ht="21.95" customHeight="1" spans="1:4">
      <c r="A10" s="166" t="s">
        <v>725</v>
      </c>
      <c r="B10" s="167">
        <v>10992</v>
      </c>
      <c r="C10" s="168">
        <v>11502</v>
      </c>
      <c r="D10" s="169">
        <f t="shared" si="0"/>
        <v>1.05</v>
      </c>
    </row>
    <row r="11" s="158" customFormat="1" ht="21.95" customHeight="1" spans="1:4">
      <c r="A11" s="166" t="s">
        <v>726</v>
      </c>
      <c r="B11" s="167">
        <v>0</v>
      </c>
      <c r="C11" s="168">
        <v>0</v>
      </c>
      <c r="D11" s="169"/>
    </row>
    <row r="12" s="158" customFormat="1" ht="21.95" customHeight="1" spans="1:4">
      <c r="A12" s="166" t="s">
        <v>727</v>
      </c>
      <c r="B12" s="167">
        <v>124</v>
      </c>
      <c r="C12" s="168">
        <v>128</v>
      </c>
      <c r="D12" s="169"/>
    </row>
    <row r="13" s="158" customFormat="1" ht="21.95" customHeight="1" spans="1:4">
      <c r="A13" s="163" t="s">
        <v>729</v>
      </c>
      <c r="B13" s="164">
        <f>SUM(B14:B20)</f>
        <v>706</v>
      </c>
      <c r="C13" s="164">
        <f>SUM(C14:C20)</f>
        <v>771</v>
      </c>
      <c r="D13" s="165">
        <f>C13/B13</f>
        <v>1.09</v>
      </c>
    </row>
    <row r="14" s="158" customFormat="1" ht="21.95" customHeight="1" spans="1:4">
      <c r="A14" s="166" t="s">
        <v>725</v>
      </c>
      <c r="B14" s="167">
        <v>519</v>
      </c>
      <c r="C14" s="168">
        <v>631</v>
      </c>
      <c r="D14" s="169">
        <f>C14/B14</f>
        <v>1.22</v>
      </c>
    </row>
    <row r="15" s="158" customFormat="1" ht="30" customHeight="1" spans="1:4">
      <c r="A15" s="107" t="s">
        <v>730</v>
      </c>
      <c r="B15" s="167">
        <v>29</v>
      </c>
      <c r="C15" s="168">
        <v>27</v>
      </c>
      <c r="D15" s="169"/>
    </row>
    <row r="16" s="158" customFormat="1" ht="21.95" customHeight="1" spans="1:4">
      <c r="A16" s="107" t="s">
        <v>731</v>
      </c>
      <c r="B16" s="167">
        <v>103</v>
      </c>
      <c r="C16" s="168">
        <v>95</v>
      </c>
      <c r="D16" s="169"/>
    </row>
    <row r="17" s="158" customFormat="1" ht="21.95" customHeight="1" spans="1:4">
      <c r="A17" s="166" t="s">
        <v>732</v>
      </c>
      <c r="B17" s="167">
        <v>11</v>
      </c>
      <c r="C17" s="168">
        <v>8</v>
      </c>
      <c r="D17" s="169"/>
    </row>
    <row r="18" s="158" customFormat="1" ht="21.95" customHeight="1" spans="1:4">
      <c r="A18" s="166" t="s">
        <v>733</v>
      </c>
      <c r="B18" s="170">
        <v>9</v>
      </c>
      <c r="C18" s="168">
        <v>10</v>
      </c>
      <c r="D18" s="169"/>
    </row>
    <row r="19" s="158" customFormat="1" ht="21.95" customHeight="1" spans="1:4">
      <c r="A19" s="166" t="s">
        <v>734</v>
      </c>
      <c r="B19" s="167"/>
      <c r="C19" s="168"/>
      <c r="D19" s="171">
        <v>0</v>
      </c>
    </row>
    <row r="20" s="158" customFormat="1" ht="21.95" customHeight="1" spans="1:4">
      <c r="A20" s="166" t="s">
        <v>735</v>
      </c>
      <c r="B20" s="168">
        <v>35</v>
      </c>
      <c r="C20" s="168">
        <v>0</v>
      </c>
      <c r="D20" s="169"/>
    </row>
    <row r="21" s="158" customFormat="1" ht="21.95" customHeight="1" spans="1:4">
      <c r="A21" s="163" t="s">
        <v>736</v>
      </c>
      <c r="B21" s="164">
        <f>SUM(B22:B25)</f>
        <v>849</v>
      </c>
      <c r="C21" s="164">
        <f>SUM(C22:C25)</f>
        <v>768</v>
      </c>
      <c r="D21" s="165">
        <f>C21/B21</f>
        <v>0.9</v>
      </c>
    </row>
    <row r="22" s="158" customFormat="1" ht="21.95" customHeight="1" spans="1:4">
      <c r="A22" s="166" t="s">
        <v>725</v>
      </c>
      <c r="B22" s="167">
        <v>537</v>
      </c>
      <c r="C22" s="168">
        <v>543</v>
      </c>
      <c r="D22" s="169">
        <f>C22/B22</f>
        <v>1.01</v>
      </c>
    </row>
    <row r="23" s="158" customFormat="1" ht="21.95" customHeight="1" spans="1:4">
      <c r="A23" s="166" t="s">
        <v>1285</v>
      </c>
      <c r="B23" s="170">
        <v>0</v>
      </c>
      <c r="C23" s="168">
        <v>1</v>
      </c>
      <c r="D23" s="169"/>
    </row>
    <row r="24" s="158" customFormat="1" ht="21.95" customHeight="1" spans="1:4">
      <c r="A24" s="166" t="s">
        <v>1283</v>
      </c>
      <c r="B24" s="168"/>
      <c r="C24" s="168">
        <v>0</v>
      </c>
      <c r="D24" s="169"/>
    </row>
    <row r="25" s="158" customFormat="1" ht="21.95" customHeight="1" spans="1:4">
      <c r="A25" s="166" t="s">
        <v>1284</v>
      </c>
      <c r="B25" s="168">
        <v>312</v>
      </c>
      <c r="C25" s="168">
        <v>224</v>
      </c>
      <c r="D25" s="169"/>
    </row>
    <row r="26" s="158" customFormat="1" ht="21.95" customHeight="1" spans="1:4">
      <c r="A26" s="163" t="s">
        <v>737</v>
      </c>
      <c r="B26" s="164">
        <f>SUM(B27:B30)</f>
        <v>0</v>
      </c>
      <c r="C26" s="164">
        <f>SUM(C27:C30)</f>
        <v>0</v>
      </c>
      <c r="D26" s="165" t="str">
        <f>IF(AND(B26&lt;&gt;0,C26&lt;&gt;0),C26/B26,"")</f>
        <v/>
      </c>
    </row>
    <row r="27" s="158" customFormat="1" ht="21.95" customHeight="1" spans="1:4">
      <c r="A27" s="166" t="s">
        <v>725</v>
      </c>
      <c r="B27" s="167"/>
      <c r="C27" s="168"/>
      <c r="D27" s="165" t="str">
        <f>IF(AND(B27&lt;&gt;0,C27&lt;&gt;0),C27/B27,"")</f>
        <v/>
      </c>
    </row>
    <row r="28" s="158" customFormat="1" ht="21.95" customHeight="1" spans="1:4">
      <c r="A28" s="166" t="s">
        <v>1286</v>
      </c>
      <c r="B28" s="167"/>
      <c r="C28" s="168"/>
      <c r="D28" s="165"/>
    </row>
    <row r="29" s="158" customFormat="1" ht="21.95" customHeight="1" spans="1:4">
      <c r="A29" s="166" t="s">
        <v>1283</v>
      </c>
      <c r="B29" s="170"/>
      <c r="C29" s="168"/>
      <c r="D29" s="169"/>
    </row>
    <row r="30" s="158" customFormat="1" ht="21.95" customHeight="1" spans="1:4">
      <c r="A30" s="166" t="s">
        <v>1284</v>
      </c>
      <c r="B30" s="168"/>
      <c r="C30" s="168"/>
      <c r="D30" s="169"/>
    </row>
    <row r="31" s="158" customFormat="1" ht="21.95" customHeight="1" spans="1:4">
      <c r="A31" s="163" t="s">
        <v>738</v>
      </c>
      <c r="B31" s="164">
        <f>SUM(B32:B36)</f>
        <v>4994</v>
      </c>
      <c r="C31" s="164">
        <f>SUM(C32:C36)</f>
        <v>5085</v>
      </c>
      <c r="D31" s="165">
        <f t="shared" ref="D31:D38" si="1">C31/B31</f>
        <v>1.02</v>
      </c>
    </row>
    <row r="32" s="158" customFormat="1" ht="21.95" customHeight="1" spans="1:4">
      <c r="A32" s="166" t="s">
        <v>725</v>
      </c>
      <c r="B32" s="167">
        <v>4618</v>
      </c>
      <c r="C32" s="168">
        <v>4644</v>
      </c>
      <c r="D32" s="169">
        <f t="shared" si="1"/>
        <v>1.01</v>
      </c>
    </row>
    <row r="33" s="158" customFormat="1" ht="21.95" customHeight="1" spans="1:4">
      <c r="A33" s="166" t="s">
        <v>1287</v>
      </c>
      <c r="B33" s="167">
        <v>221</v>
      </c>
      <c r="C33" s="168">
        <v>206</v>
      </c>
      <c r="D33" s="169"/>
    </row>
    <row r="34" s="158" customFormat="1" ht="21.95" customHeight="1" spans="1:4">
      <c r="A34" s="172" t="s">
        <v>1288</v>
      </c>
      <c r="B34" s="167">
        <v>150</v>
      </c>
      <c r="C34" s="168">
        <v>229</v>
      </c>
      <c r="D34" s="169"/>
    </row>
    <row r="35" s="158" customFormat="1" ht="21.95" customHeight="1" spans="1:4">
      <c r="A35" s="166" t="s">
        <v>726</v>
      </c>
      <c r="B35" s="168"/>
      <c r="C35" s="168"/>
      <c r="D35" s="169"/>
    </row>
    <row r="36" s="158" customFormat="1" ht="21.95" customHeight="1" spans="1:4">
      <c r="A36" s="166" t="s">
        <v>727</v>
      </c>
      <c r="B36" s="167">
        <v>5</v>
      </c>
      <c r="C36" s="168">
        <v>6</v>
      </c>
      <c r="D36" s="169">
        <f t="shared" si="1"/>
        <v>1.2</v>
      </c>
    </row>
    <row r="37" s="158" customFormat="1" ht="21.95" customHeight="1" spans="1:4">
      <c r="A37" s="173" t="s">
        <v>1289</v>
      </c>
      <c r="B37" s="164">
        <f>SUM(B38:B40)</f>
        <v>25068</v>
      </c>
      <c r="C37" s="164">
        <f>SUM(C38:C40)</f>
        <v>26304</v>
      </c>
      <c r="D37" s="165">
        <f t="shared" si="1"/>
        <v>1.05</v>
      </c>
    </row>
    <row r="38" s="158" customFormat="1" ht="21.95" customHeight="1" spans="1:4">
      <c r="A38" s="166" t="s">
        <v>725</v>
      </c>
      <c r="B38" s="168">
        <v>24044</v>
      </c>
      <c r="C38" s="168">
        <f>C32+C33+C22+C14+C15+C16+C17+C10+C5+C6+C34</f>
        <v>25902</v>
      </c>
      <c r="D38" s="169">
        <f t="shared" si="1"/>
        <v>1.08</v>
      </c>
    </row>
    <row r="39" s="158" customFormat="1" ht="21.95" customHeight="1" spans="1:4">
      <c r="A39" s="166" t="s">
        <v>726</v>
      </c>
      <c r="B39" s="168">
        <v>534</v>
      </c>
      <c r="C39" s="168">
        <f>C18+C7+C11+C24+C29+C35</f>
        <v>42</v>
      </c>
      <c r="D39" s="169"/>
    </row>
    <row r="40" s="158" customFormat="1" ht="21.95" customHeight="1" spans="1:4">
      <c r="A40" s="166" t="s">
        <v>727</v>
      </c>
      <c r="B40" s="168">
        <v>490</v>
      </c>
      <c r="C40" s="168">
        <f>C36+C30+C25+C20+C12+C8</f>
        <v>360</v>
      </c>
      <c r="D40" s="169">
        <f>C40/B40</f>
        <v>0.73</v>
      </c>
    </row>
    <row r="41" s="158" customFormat="1" ht="13.5"/>
    <row r="42" s="158" customFormat="1" ht="13.5"/>
    <row r="43" s="158" customFormat="1" ht="13.5"/>
    <row r="44" s="158" customFormat="1" ht="13.5"/>
    <row r="45" s="158" customFormat="1" ht="13.5"/>
    <row r="46" s="158" customFormat="1" ht="13.5"/>
    <row r="47" s="158" customFormat="1" ht="13.5"/>
    <row r="48" s="158" customFormat="1" ht="13.5"/>
    <row r="49" s="158" customFormat="1" ht="13.5"/>
    <row r="50" s="158" customFormat="1" ht="13.5"/>
    <row r="51" s="158" customFormat="1" ht="13.5"/>
    <row r="52" s="158" customFormat="1" ht="13.5"/>
    <row r="53" s="158" customFormat="1" ht="13.5"/>
    <row r="54" s="158" customFormat="1" ht="13.5"/>
    <row r="55" s="158" customFormat="1" ht="13.5"/>
    <row r="56" s="158" customFormat="1" ht="13.5"/>
    <row r="57" s="158" customFormat="1" ht="13.5"/>
    <row r="58" s="158" customFormat="1" ht="13.5"/>
    <row r="59" s="158" customFormat="1" ht="13.5"/>
    <row r="60" s="158" customFormat="1" ht="13.5"/>
    <row r="61" s="158" customFormat="1" ht="13.5"/>
    <row r="62" s="158" customFormat="1" ht="13.5"/>
    <row r="63" s="158" customFormat="1" ht="13.5"/>
    <row r="64" s="158" customFormat="1" ht="13.5"/>
    <row r="65" s="158" customFormat="1" ht="13.5"/>
    <row r="66" s="158" customFormat="1" ht="13.5"/>
    <row r="67" s="158" customFormat="1" ht="13.5"/>
    <row r="68" s="158" customFormat="1" ht="13.5"/>
    <row r="69" s="158" customFormat="1" ht="13.5"/>
    <row r="70" s="158" customFormat="1" ht="13.5"/>
    <row r="71" s="158" customFormat="1" ht="13.5"/>
    <row r="72" s="158" customFormat="1" ht="13.5"/>
    <row r="73" s="158" customFormat="1" ht="13.5"/>
    <row r="74" s="158" customFormat="1" ht="13.5"/>
    <row r="75" s="158" customFormat="1" ht="13.5"/>
  </sheetData>
  <mergeCells count="2">
    <mergeCell ref="A1:D1"/>
    <mergeCell ref="A2:D2"/>
  </mergeCells>
  <pageMargins left="0.75" right="0.75" top="1" bottom="1" header="0.5" footer="0.5"/>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H14" sqref="H14"/>
    </sheetView>
  </sheetViews>
  <sheetFormatPr defaultColWidth="9" defaultRowHeight="13.5" outlineLevelCol="4"/>
  <cols>
    <col min="1" max="1" width="37.75" style="139" customWidth="1"/>
    <col min="2" max="2" width="22" style="139" customWidth="1"/>
    <col min="3" max="4" width="23.8833333333333" style="139" customWidth="1"/>
    <col min="5" max="5" width="24.5" style="139" customWidth="1"/>
    <col min="6" max="256" width="9" style="139"/>
    <col min="257" max="16384" width="9" style="97"/>
  </cols>
  <sheetData>
    <row r="1" s="137" customFormat="1" ht="39" customHeight="1" spans="1:5">
      <c r="A1" s="86" t="s">
        <v>1500</v>
      </c>
      <c r="B1" s="86"/>
      <c r="C1" s="86"/>
      <c r="D1" s="86"/>
      <c r="E1" s="140"/>
    </row>
    <row r="2" s="138" customFormat="1" ht="20" customHeight="1" spans="1:5">
      <c r="A2" s="141"/>
      <c r="B2" s="141"/>
      <c r="C2" s="141"/>
      <c r="D2" s="142"/>
      <c r="E2" s="143" t="s">
        <v>2</v>
      </c>
    </row>
    <row r="3" s="97" customFormat="1" ht="24.95" customHeight="1" spans="1:5">
      <c r="A3" s="144" t="s">
        <v>1171</v>
      </c>
      <c r="B3" s="144" t="s">
        <v>4</v>
      </c>
      <c r="C3" s="144" t="s">
        <v>758</v>
      </c>
      <c r="D3" s="145" t="s">
        <v>1172</v>
      </c>
      <c r="E3" s="146"/>
    </row>
    <row r="4" s="97" customFormat="1" ht="24.95" customHeight="1" spans="1:5">
      <c r="A4" s="147"/>
      <c r="B4" s="147"/>
      <c r="C4" s="147"/>
      <c r="D4" s="148" t="s">
        <v>1173</v>
      </c>
      <c r="E4" s="148" t="s">
        <v>1174</v>
      </c>
    </row>
    <row r="5" s="139" customFormat="1" ht="35" customHeight="1" spans="1:5">
      <c r="A5" s="149" t="s">
        <v>978</v>
      </c>
      <c r="B5" s="150">
        <v>1450</v>
      </c>
      <c r="C5" s="151">
        <v>1428.25</v>
      </c>
      <c r="D5" s="151">
        <f t="shared" ref="D5:D10" si="0">C5-B5</f>
        <v>-21.75</v>
      </c>
      <c r="E5" s="152">
        <v>0.015</v>
      </c>
    </row>
    <row r="6" s="139" customFormat="1" ht="35" customHeight="1" spans="1:5">
      <c r="A6" s="153" t="s">
        <v>1175</v>
      </c>
      <c r="B6" s="151"/>
      <c r="C6" s="151"/>
      <c r="D6" s="151">
        <f t="shared" si="0"/>
        <v>0</v>
      </c>
      <c r="E6" s="151"/>
    </row>
    <row r="7" s="139" customFormat="1" ht="35" customHeight="1" spans="1:5">
      <c r="A7" s="153" t="s">
        <v>1176</v>
      </c>
      <c r="B7" s="151">
        <v>744.55</v>
      </c>
      <c r="C7" s="151">
        <v>691.68</v>
      </c>
      <c r="D7" s="151">
        <f t="shared" si="0"/>
        <v>-52.87</v>
      </c>
      <c r="E7" s="152">
        <v>-0.071</v>
      </c>
    </row>
    <row r="8" s="139" customFormat="1" ht="35" customHeight="1" spans="1:5">
      <c r="A8" s="153" t="s">
        <v>1177</v>
      </c>
      <c r="B8" s="151">
        <v>705.45</v>
      </c>
      <c r="C8" s="151">
        <v>736.57</v>
      </c>
      <c r="D8" s="151">
        <f t="shared" si="0"/>
        <v>31.12</v>
      </c>
      <c r="E8" s="152">
        <v>0.0441</v>
      </c>
    </row>
    <row r="9" s="139" customFormat="1" ht="35" customHeight="1" spans="1:5">
      <c r="A9" s="154" t="s">
        <v>1178</v>
      </c>
      <c r="B9" s="151"/>
      <c r="C9" s="151">
        <v>20</v>
      </c>
      <c r="D9" s="151">
        <f t="shared" si="0"/>
        <v>20</v>
      </c>
      <c r="E9" s="151"/>
    </row>
    <row r="10" s="139" customFormat="1" ht="35" customHeight="1" spans="1:5">
      <c r="A10" s="154" t="s">
        <v>1179</v>
      </c>
      <c r="B10" s="151">
        <v>705.45</v>
      </c>
      <c r="C10" s="151">
        <v>716.57</v>
      </c>
      <c r="D10" s="151">
        <f t="shared" si="0"/>
        <v>11.12</v>
      </c>
      <c r="E10" s="152">
        <v>0.0157</v>
      </c>
    </row>
    <row r="11" s="139" customFormat="1" ht="130" customHeight="1" spans="1:5">
      <c r="A11" s="155" t="s">
        <v>1180</v>
      </c>
      <c r="B11" s="155"/>
      <c r="C11" s="155"/>
      <c r="D11" s="155"/>
      <c r="E11" s="155"/>
    </row>
  </sheetData>
  <mergeCells count="6">
    <mergeCell ref="A1:E1"/>
    <mergeCell ref="D3:E3"/>
    <mergeCell ref="A11:E11"/>
    <mergeCell ref="A3:A4"/>
    <mergeCell ref="B3:B4"/>
    <mergeCell ref="C3:C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L50"/>
  <sheetViews>
    <sheetView showZeros="0" workbookViewId="0">
      <pane xSplit="1" ySplit="5" topLeftCell="B30" activePane="bottomRight" state="frozen"/>
      <selection/>
      <selection pane="topRight"/>
      <selection pane="bottomLeft"/>
      <selection pane="bottomRight" activeCell="I26" sqref="I26"/>
    </sheetView>
  </sheetViews>
  <sheetFormatPr defaultColWidth="8.875" defaultRowHeight="13.5"/>
  <cols>
    <col min="1" max="1" width="33.625" style="738" customWidth="1"/>
    <col min="2" max="6" width="11.625" style="738" customWidth="1"/>
    <col min="7" max="8" width="8.875" style="738"/>
    <col min="9" max="9" width="21.5" style="738" customWidth="1"/>
    <col min="10" max="12" width="15.625" style="738" customWidth="1"/>
    <col min="13" max="16384" width="8.875" style="738"/>
  </cols>
  <sheetData>
    <row r="1" ht="21" customHeight="1" spans="1:1">
      <c r="A1" s="510" t="s">
        <v>704</v>
      </c>
    </row>
    <row r="2" ht="29.1" customHeight="1" spans="1:8">
      <c r="A2" s="739" t="s">
        <v>705</v>
      </c>
      <c r="B2" s="740"/>
      <c r="C2" s="740"/>
      <c r="D2" s="740"/>
      <c r="E2" s="740"/>
      <c r="F2" s="740"/>
      <c r="H2" s="499"/>
    </row>
    <row r="3" ht="17.1" customHeight="1" spans="1:12">
      <c r="A3" s="741" t="s">
        <v>2</v>
      </c>
      <c r="B3" s="741"/>
      <c r="C3" s="741"/>
      <c r="D3" s="741"/>
      <c r="E3" s="741"/>
      <c r="F3" s="741"/>
      <c r="H3" s="719"/>
      <c r="I3" s="742"/>
      <c r="J3" s="742"/>
      <c r="K3" s="742"/>
      <c r="L3" s="742"/>
    </row>
    <row r="4" s="737" customFormat="1" ht="38.1" customHeight="1" spans="1:12">
      <c r="A4" s="743" t="s">
        <v>3</v>
      </c>
      <c r="B4" s="744" t="s">
        <v>4</v>
      </c>
      <c r="C4" s="745" t="s">
        <v>706</v>
      </c>
      <c r="D4" s="744" t="s">
        <v>6</v>
      </c>
      <c r="E4" s="744" t="s">
        <v>7</v>
      </c>
      <c r="F4" s="526" t="s">
        <v>8</v>
      </c>
      <c r="G4" s="738"/>
      <c r="H4" s="719"/>
      <c r="I4" s="746"/>
      <c r="J4" s="746"/>
      <c r="K4" s="746"/>
      <c r="L4" s="763"/>
    </row>
    <row r="5" ht="19.5" customHeight="1" spans="1:12">
      <c r="A5" s="747" t="s">
        <v>707</v>
      </c>
      <c r="B5" s="748">
        <f>SUM(B6:B10)</f>
        <v>7669</v>
      </c>
      <c r="C5" s="748">
        <f>SUM(C6:C10)</f>
        <v>6374</v>
      </c>
      <c r="D5" s="748">
        <f>SUM(D6:D10)</f>
        <v>6971</v>
      </c>
      <c r="E5" s="749">
        <f t="shared" ref="E5:E8" si="0">D5/B5</f>
        <v>0.91</v>
      </c>
      <c r="F5" s="750">
        <f t="shared" ref="F5:F7" si="1">D5/C5</f>
        <v>1.0937</v>
      </c>
      <c r="H5" s="742"/>
      <c r="I5" s="770"/>
      <c r="J5" s="751"/>
      <c r="K5" s="751"/>
      <c r="L5" s="764"/>
    </row>
    <row r="6" ht="19.5" customHeight="1" spans="1:12">
      <c r="A6" s="752" t="s">
        <v>708</v>
      </c>
      <c r="B6" s="725">
        <v>6104</v>
      </c>
      <c r="C6" s="725">
        <v>6007</v>
      </c>
      <c r="D6" s="725">
        <v>6496</v>
      </c>
      <c r="E6" s="753">
        <f t="shared" si="0"/>
        <v>1.06</v>
      </c>
      <c r="F6" s="754">
        <f t="shared" si="1"/>
        <v>1.0814</v>
      </c>
      <c r="H6" s="742"/>
      <c r="I6" s="742"/>
      <c r="J6" s="755"/>
      <c r="K6" s="758"/>
      <c r="L6" s="765"/>
    </row>
    <row r="7" ht="19.5" customHeight="1" spans="1:12">
      <c r="A7" s="752" t="s">
        <v>709</v>
      </c>
      <c r="B7" s="725">
        <v>62</v>
      </c>
      <c r="C7" s="725">
        <v>27</v>
      </c>
      <c r="D7" s="725">
        <v>29</v>
      </c>
      <c r="E7" s="753">
        <f t="shared" si="0"/>
        <v>0.47</v>
      </c>
      <c r="F7" s="754">
        <f t="shared" si="1"/>
        <v>1.0741</v>
      </c>
      <c r="H7" s="742"/>
      <c r="I7" s="742"/>
      <c r="J7" s="755"/>
      <c r="K7" s="758"/>
      <c r="L7" s="765"/>
    </row>
    <row r="8" ht="19.5" customHeight="1" spans="1:12">
      <c r="A8" s="752" t="s">
        <v>710</v>
      </c>
      <c r="B8" s="725">
        <v>1125</v>
      </c>
      <c r="C8" s="725"/>
      <c r="D8" s="725"/>
      <c r="E8" s="753">
        <f t="shared" si="0"/>
        <v>0</v>
      </c>
      <c r="F8" s="754"/>
      <c r="H8" s="742"/>
      <c r="I8" s="742"/>
      <c r="J8" s="758"/>
      <c r="K8" s="758"/>
      <c r="L8" s="765"/>
    </row>
    <row r="9" ht="19.5" customHeight="1" spans="1:12">
      <c r="A9" s="752" t="s">
        <v>711</v>
      </c>
      <c r="B9" s="725"/>
      <c r="C9" s="725"/>
      <c r="D9" s="725">
        <v>2</v>
      </c>
      <c r="E9" s="753"/>
      <c r="F9" s="754"/>
      <c r="H9" s="719"/>
      <c r="I9" s="742"/>
      <c r="J9" s="755"/>
      <c r="K9" s="758"/>
      <c r="L9" s="765"/>
    </row>
    <row r="10" ht="19.5" customHeight="1" spans="1:12">
      <c r="A10" s="752" t="s">
        <v>712</v>
      </c>
      <c r="B10" s="725">
        <v>378</v>
      </c>
      <c r="C10" s="725">
        <v>340</v>
      </c>
      <c r="D10" s="725">
        <v>444</v>
      </c>
      <c r="E10" s="753">
        <f t="shared" ref="E10:E14" si="2">D10/B10</f>
        <v>1.17</v>
      </c>
      <c r="F10" s="754">
        <f t="shared" ref="F10:F14" si="3">D10/C10</f>
        <v>1.3059</v>
      </c>
      <c r="H10" s="742"/>
      <c r="I10" s="742"/>
      <c r="J10" s="755"/>
      <c r="K10" s="758"/>
      <c r="L10" s="765"/>
    </row>
    <row r="11" ht="19.5" customHeight="1" spans="1:12">
      <c r="A11" s="747" t="s">
        <v>713</v>
      </c>
      <c r="B11" s="748">
        <f>SUM(B12:B16)</f>
        <v>13697</v>
      </c>
      <c r="C11" s="748">
        <f>SUM(C12:C16)</f>
        <v>13133</v>
      </c>
      <c r="D11" s="748">
        <f>SUM(D12:D16)</f>
        <v>13565</v>
      </c>
      <c r="E11" s="749">
        <f t="shared" si="2"/>
        <v>0.99</v>
      </c>
      <c r="F11" s="750">
        <f t="shared" si="3"/>
        <v>1.0329</v>
      </c>
      <c r="H11" s="742"/>
      <c r="I11" s="770"/>
      <c r="J11" s="751"/>
      <c r="K11" s="751"/>
      <c r="L11" s="765"/>
    </row>
    <row r="12" ht="19.5" customHeight="1" spans="1:12">
      <c r="A12" s="752" t="s">
        <v>708</v>
      </c>
      <c r="B12" s="725">
        <v>13014</v>
      </c>
      <c r="C12" s="725">
        <v>12192</v>
      </c>
      <c r="D12" s="725">
        <v>12441</v>
      </c>
      <c r="E12" s="753">
        <f t="shared" si="2"/>
        <v>0.96</v>
      </c>
      <c r="F12" s="754">
        <f t="shared" si="3"/>
        <v>1.0204</v>
      </c>
      <c r="H12" s="742"/>
      <c r="I12" s="742"/>
      <c r="J12" s="755"/>
      <c r="K12" s="758"/>
      <c r="L12" s="765"/>
    </row>
    <row r="13" ht="19.5" customHeight="1" spans="1:12">
      <c r="A13" s="752" t="s">
        <v>709</v>
      </c>
      <c r="B13" s="725">
        <v>66</v>
      </c>
      <c r="C13" s="725">
        <v>35</v>
      </c>
      <c r="D13" s="725">
        <v>27</v>
      </c>
      <c r="E13" s="753">
        <f t="shared" si="2"/>
        <v>0.41</v>
      </c>
      <c r="F13" s="754">
        <f t="shared" si="3"/>
        <v>0.7714</v>
      </c>
      <c r="H13" s="742"/>
      <c r="I13" s="742"/>
      <c r="J13" s="755"/>
      <c r="K13" s="758"/>
      <c r="L13" s="765"/>
    </row>
    <row r="14" ht="19.5" customHeight="1" spans="1:12">
      <c r="A14" s="752" t="s">
        <v>710</v>
      </c>
      <c r="B14" s="725">
        <v>617</v>
      </c>
      <c r="C14" s="725">
        <v>810</v>
      </c>
      <c r="D14" s="725">
        <v>810</v>
      </c>
      <c r="E14" s="753">
        <f t="shared" si="2"/>
        <v>1.31</v>
      </c>
      <c r="F14" s="754">
        <f t="shared" si="3"/>
        <v>1</v>
      </c>
      <c r="H14" s="742"/>
      <c r="I14" s="742"/>
      <c r="J14" s="755"/>
      <c r="K14" s="758"/>
      <c r="L14" s="765"/>
    </row>
    <row r="15" ht="19.5" customHeight="1" spans="1:12">
      <c r="A15" s="752" t="s">
        <v>711</v>
      </c>
      <c r="B15" s="725"/>
      <c r="C15" s="725"/>
      <c r="D15" s="725">
        <v>0</v>
      </c>
      <c r="E15" s="753"/>
      <c r="F15" s="754"/>
      <c r="H15" s="719"/>
      <c r="I15" s="742"/>
      <c r="J15" s="758"/>
      <c r="K15" s="758"/>
      <c r="L15" s="765"/>
    </row>
    <row r="16" ht="19.5" customHeight="1" spans="1:12">
      <c r="A16" s="752" t="s">
        <v>712</v>
      </c>
      <c r="B16" s="725"/>
      <c r="C16" s="725">
        <v>96</v>
      </c>
      <c r="D16" s="725">
        <v>287</v>
      </c>
      <c r="E16" s="753"/>
      <c r="F16" s="754">
        <f t="shared" ref="F16:F19" si="4">D16/C16</f>
        <v>2.9896</v>
      </c>
      <c r="H16" s="719"/>
      <c r="I16" s="742"/>
      <c r="J16" s="755"/>
      <c r="K16" s="758"/>
      <c r="L16" s="765"/>
    </row>
    <row r="17" ht="19.5" customHeight="1" spans="1:12">
      <c r="A17" s="747" t="s">
        <v>714</v>
      </c>
      <c r="B17" s="748">
        <f>SUM(B18:B22)</f>
        <v>568</v>
      </c>
      <c r="C17" s="748">
        <f>SUM(C18:C22)</f>
        <v>671</v>
      </c>
      <c r="D17" s="748">
        <f>SUM(D18:D22)</f>
        <v>707</v>
      </c>
      <c r="E17" s="749">
        <f t="shared" ref="E17:E25" si="5">D17/B17</f>
        <v>1.24</v>
      </c>
      <c r="F17" s="750">
        <f t="shared" si="4"/>
        <v>1.0537</v>
      </c>
      <c r="H17" s="742"/>
      <c r="I17" s="770"/>
      <c r="J17" s="751"/>
      <c r="K17" s="751"/>
      <c r="L17" s="765"/>
    </row>
    <row r="18" ht="19.5" customHeight="1" spans="1:12">
      <c r="A18" s="752" t="s">
        <v>708</v>
      </c>
      <c r="B18" s="725">
        <v>347</v>
      </c>
      <c r="C18" s="725">
        <v>347</v>
      </c>
      <c r="D18" s="725">
        <v>383</v>
      </c>
      <c r="E18" s="753">
        <f t="shared" si="5"/>
        <v>1.1</v>
      </c>
      <c r="F18" s="754">
        <f t="shared" si="4"/>
        <v>1.1037</v>
      </c>
      <c r="H18" s="742"/>
      <c r="I18" s="742"/>
      <c r="J18" s="755"/>
      <c r="K18" s="758"/>
      <c r="L18" s="765"/>
    </row>
    <row r="19" ht="19.5" customHeight="1" spans="1:12">
      <c r="A19" s="752" t="s">
        <v>709</v>
      </c>
      <c r="B19" s="725">
        <v>1</v>
      </c>
      <c r="C19" s="725">
        <v>1</v>
      </c>
      <c r="D19" s="725">
        <v>1</v>
      </c>
      <c r="E19" s="757">
        <v>0</v>
      </c>
      <c r="F19" s="754">
        <f t="shared" si="4"/>
        <v>1</v>
      </c>
      <c r="H19" s="719"/>
      <c r="I19" s="742"/>
      <c r="J19" s="758"/>
      <c r="K19" s="758"/>
      <c r="L19" s="765"/>
    </row>
    <row r="20" ht="19.5" customHeight="1" spans="1:12">
      <c r="A20" s="752" t="s">
        <v>710</v>
      </c>
      <c r="B20" s="725"/>
      <c r="C20" s="725"/>
      <c r="D20" s="725">
        <v>0</v>
      </c>
      <c r="E20" s="753"/>
      <c r="F20" s="754"/>
      <c r="H20" s="719"/>
      <c r="I20" s="742"/>
      <c r="J20" s="758"/>
      <c r="K20" s="758"/>
      <c r="L20" s="765"/>
    </row>
    <row r="21" ht="19.5" customHeight="1" spans="1:12">
      <c r="A21" s="752" t="s">
        <v>711</v>
      </c>
      <c r="B21" s="725"/>
      <c r="C21" s="725"/>
      <c r="D21" s="725">
        <v>3</v>
      </c>
      <c r="E21" s="753"/>
      <c r="F21" s="754"/>
      <c r="H21" s="719"/>
      <c r="I21" s="742"/>
      <c r="J21" s="758"/>
      <c r="K21" s="758"/>
      <c r="L21" s="765"/>
    </row>
    <row r="22" ht="19.5" customHeight="1" spans="1:12">
      <c r="A22" s="752" t="s">
        <v>712</v>
      </c>
      <c r="B22" s="725">
        <v>220</v>
      </c>
      <c r="C22" s="725">
        <v>323</v>
      </c>
      <c r="D22" s="725">
        <v>320</v>
      </c>
      <c r="E22" s="753">
        <f t="shared" si="5"/>
        <v>1.45</v>
      </c>
      <c r="F22" s="754">
        <f t="shared" ref="F22:F25" si="6">D22/C22</f>
        <v>0.9907</v>
      </c>
      <c r="H22" s="742"/>
      <c r="I22" s="742"/>
      <c r="J22" s="755"/>
      <c r="K22" s="758"/>
      <c r="L22" s="765"/>
    </row>
    <row r="23" ht="19.5" customHeight="1" spans="1:12">
      <c r="A23" s="747" t="s">
        <v>715</v>
      </c>
      <c r="B23" s="748">
        <f>SUM(B24:B28)</f>
        <v>871</v>
      </c>
      <c r="C23" s="748">
        <f>SUM(C24:C28)</f>
        <v>881</v>
      </c>
      <c r="D23" s="748">
        <f>SUM(D24:D28)</f>
        <v>849</v>
      </c>
      <c r="E23" s="749">
        <f t="shared" si="5"/>
        <v>0.97</v>
      </c>
      <c r="F23" s="750">
        <f t="shared" si="6"/>
        <v>0.9637</v>
      </c>
      <c r="H23" s="742"/>
      <c r="I23" s="770"/>
      <c r="J23" s="751"/>
      <c r="K23" s="751"/>
      <c r="L23" s="765"/>
    </row>
    <row r="24" ht="19.5" customHeight="1" spans="1:12">
      <c r="A24" s="752" t="s">
        <v>708</v>
      </c>
      <c r="B24" s="725">
        <v>769</v>
      </c>
      <c r="C24" s="725">
        <v>628</v>
      </c>
      <c r="D24" s="725">
        <v>594</v>
      </c>
      <c r="E24" s="753">
        <f t="shared" si="5"/>
        <v>0.77</v>
      </c>
      <c r="F24" s="754">
        <f t="shared" si="6"/>
        <v>0.9459</v>
      </c>
      <c r="H24" s="742"/>
      <c r="I24" s="742"/>
      <c r="J24" s="755"/>
      <c r="K24" s="758"/>
      <c r="L24" s="765"/>
    </row>
    <row r="25" ht="19.5" customHeight="1" spans="1:12">
      <c r="A25" s="752" t="s">
        <v>709</v>
      </c>
      <c r="B25" s="725">
        <v>2</v>
      </c>
      <c r="C25" s="725">
        <v>3</v>
      </c>
      <c r="D25" s="725">
        <v>3</v>
      </c>
      <c r="E25" s="753">
        <f t="shared" si="5"/>
        <v>1.5</v>
      </c>
      <c r="F25" s="754">
        <f t="shared" si="6"/>
        <v>1</v>
      </c>
      <c r="H25" s="742"/>
      <c r="I25" s="742"/>
      <c r="J25" s="755"/>
      <c r="K25" s="758"/>
      <c r="L25" s="765"/>
    </row>
    <row r="26" ht="19.5" customHeight="1" spans="1:12">
      <c r="A26" s="752" t="s">
        <v>710</v>
      </c>
      <c r="B26" s="725"/>
      <c r="C26" s="725"/>
      <c r="D26" s="725">
        <v>0</v>
      </c>
      <c r="E26" s="753"/>
      <c r="F26" s="754"/>
      <c r="H26" s="719"/>
      <c r="I26" s="742"/>
      <c r="J26" s="758"/>
      <c r="K26" s="758"/>
      <c r="L26" s="765"/>
    </row>
    <row r="27" ht="19.5" customHeight="1" spans="1:12">
      <c r="A27" s="752" t="s">
        <v>711</v>
      </c>
      <c r="B27" s="725"/>
      <c r="C27" s="725"/>
      <c r="D27" s="725">
        <v>2</v>
      </c>
      <c r="E27" s="753"/>
      <c r="F27" s="754"/>
      <c r="H27" s="719"/>
      <c r="I27" s="742"/>
      <c r="J27" s="755"/>
      <c r="K27" s="758"/>
      <c r="L27" s="765"/>
    </row>
    <row r="28" ht="19.5" customHeight="1" spans="1:12">
      <c r="A28" s="752" t="s">
        <v>712</v>
      </c>
      <c r="B28" s="725">
        <v>100</v>
      </c>
      <c r="C28" s="725">
        <v>250</v>
      </c>
      <c r="D28" s="725">
        <v>250</v>
      </c>
      <c r="E28" s="753">
        <f t="shared" ref="E28:E31" si="7">D28/B28</f>
        <v>2.5</v>
      </c>
      <c r="F28" s="754">
        <f t="shared" ref="F28:F30" si="8">D28/C28</f>
        <v>1</v>
      </c>
      <c r="H28" s="742"/>
      <c r="I28" s="742"/>
      <c r="J28" s="758"/>
      <c r="K28" s="758"/>
      <c r="L28" s="765"/>
    </row>
    <row r="29" ht="19.5" customHeight="1" spans="1:12">
      <c r="A29" s="747" t="s">
        <v>716</v>
      </c>
      <c r="B29" s="748">
        <f>SUM(B30:B34)</f>
        <v>557</v>
      </c>
      <c r="C29" s="748">
        <f>SUM(C30:C34)</f>
        <v>453</v>
      </c>
      <c r="D29" s="748">
        <f>SUM(D30:D34)</f>
        <v>0</v>
      </c>
      <c r="E29" s="749">
        <f t="shared" si="7"/>
        <v>0</v>
      </c>
      <c r="F29" s="750">
        <f t="shared" si="8"/>
        <v>0</v>
      </c>
      <c r="H29" s="742"/>
      <c r="I29" s="770"/>
      <c r="J29" s="742"/>
      <c r="K29" s="742"/>
      <c r="L29" s="765"/>
    </row>
    <row r="30" ht="19.5" customHeight="1" spans="1:12">
      <c r="A30" s="752" t="s">
        <v>708</v>
      </c>
      <c r="B30" s="725">
        <v>556</v>
      </c>
      <c r="C30" s="725">
        <v>423</v>
      </c>
      <c r="D30" s="725"/>
      <c r="E30" s="753">
        <f t="shared" si="7"/>
        <v>0</v>
      </c>
      <c r="F30" s="754">
        <f t="shared" si="8"/>
        <v>0</v>
      </c>
      <c r="H30" s="742"/>
      <c r="I30" s="742"/>
      <c r="J30" s="755"/>
      <c r="K30" s="742"/>
      <c r="L30" s="765"/>
    </row>
    <row r="31" ht="19.5" customHeight="1" spans="1:12">
      <c r="A31" s="752" t="s">
        <v>709</v>
      </c>
      <c r="B31" s="725">
        <v>1</v>
      </c>
      <c r="C31" s="725"/>
      <c r="D31" s="725"/>
      <c r="E31" s="753">
        <f t="shared" si="7"/>
        <v>0</v>
      </c>
      <c r="F31" s="754"/>
      <c r="H31" s="742"/>
      <c r="I31" s="742"/>
      <c r="J31" s="755"/>
      <c r="K31" s="742"/>
      <c r="L31" s="765"/>
    </row>
    <row r="32" ht="19.5" customHeight="1" spans="1:12">
      <c r="A32" s="752" t="s">
        <v>710</v>
      </c>
      <c r="B32" s="725"/>
      <c r="C32" s="725">
        <v>30</v>
      </c>
      <c r="D32" s="725"/>
      <c r="E32" s="753"/>
      <c r="F32" s="754"/>
      <c r="H32" s="719"/>
      <c r="I32" s="742"/>
      <c r="J32" s="760"/>
      <c r="K32" s="760"/>
      <c r="L32" s="765"/>
    </row>
    <row r="33" ht="19.5" customHeight="1" spans="1:12">
      <c r="A33" s="752" t="s">
        <v>711</v>
      </c>
      <c r="B33" s="725"/>
      <c r="C33" s="725"/>
      <c r="D33" s="725"/>
      <c r="E33" s="753"/>
      <c r="F33" s="754"/>
      <c r="H33" s="719"/>
      <c r="I33" s="742"/>
      <c r="J33" s="760"/>
      <c r="K33" s="760"/>
      <c r="L33" s="765"/>
    </row>
    <row r="34" ht="19.5" customHeight="1" spans="1:12">
      <c r="A34" s="752" t="s">
        <v>712</v>
      </c>
      <c r="B34" s="725"/>
      <c r="C34" s="725"/>
      <c r="D34" s="725"/>
      <c r="E34" s="753" t="str">
        <f>IF(AND(B34&lt;&gt;0,D34&lt;&gt;0),D34/B34,"")</f>
        <v/>
      </c>
      <c r="F34" s="754"/>
      <c r="H34" s="742"/>
      <c r="I34" s="742"/>
      <c r="J34" s="760"/>
      <c r="K34" s="760"/>
      <c r="L34" s="765"/>
    </row>
    <row r="35" ht="19.5" customHeight="1" spans="1:12">
      <c r="A35" s="747" t="s">
        <v>717</v>
      </c>
      <c r="B35" s="748">
        <f>SUM(B36:B41)</f>
        <v>7190</v>
      </c>
      <c r="C35" s="748">
        <f>SUM(C36:C41)</f>
        <v>7204</v>
      </c>
      <c r="D35" s="748">
        <f>SUM(D36:D41)</f>
        <v>7363</v>
      </c>
      <c r="E35" s="749">
        <f t="shared" ref="E35:E38" si="9">D35/B35</f>
        <v>1.02</v>
      </c>
      <c r="F35" s="750">
        <f t="shared" ref="F35:F38" si="10">D35/C35</f>
        <v>1.0221</v>
      </c>
      <c r="H35" s="742"/>
      <c r="I35" s="770"/>
      <c r="J35" s="751"/>
      <c r="K35" s="751"/>
      <c r="L35" s="765"/>
    </row>
    <row r="36" ht="19.5" customHeight="1" spans="1:12">
      <c r="A36" s="752" t="s">
        <v>708</v>
      </c>
      <c r="B36" s="725">
        <v>1627</v>
      </c>
      <c r="C36" s="725">
        <v>1627</v>
      </c>
      <c r="D36" s="725">
        <v>1718</v>
      </c>
      <c r="E36" s="753">
        <f t="shared" si="9"/>
        <v>1.06</v>
      </c>
      <c r="F36" s="754">
        <f t="shared" si="10"/>
        <v>1.0559</v>
      </c>
      <c r="H36" s="742"/>
      <c r="I36" s="742"/>
      <c r="J36" s="755"/>
      <c r="K36" s="758"/>
      <c r="L36" s="765"/>
    </row>
    <row r="37" ht="19.5" customHeight="1" spans="1:12">
      <c r="A37" s="752" t="s">
        <v>709</v>
      </c>
      <c r="B37" s="725">
        <v>382</v>
      </c>
      <c r="C37" s="725">
        <v>404</v>
      </c>
      <c r="D37" s="725">
        <v>409</v>
      </c>
      <c r="E37" s="753">
        <f t="shared" si="9"/>
        <v>1.07</v>
      </c>
      <c r="F37" s="754">
        <f t="shared" si="10"/>
        <v>1.0124</v>
      </c>
      <c r="H37" s="742"/>
      <c r="I37" s="742"/>
      <c r="J37" s="755"/>
      <c r="K37" s="758"/>
      <c r="L37" s="765"/>
    </row>
    <row r="38" ht="19.5" customHeight="1" spans="1:12">
      <c r="A38" s="752" t="s">
        <v>710</v>
      </c>
      <c r="B38" s="725">
        <v>5020</v>
      </c>
      <c r="C38" s="725">
        <v>5053</v>
      </c>
      <c r="D38" s="725">
        <v>4910</v>
      </c>
      <c r="E38" s="753">
        <f t="shared" si="9"/>
        <v>0.98</v>
      </c>
      <c r="F38" s="754">
        <f t="shared" si="10"/>
        <v>0.9717</v>
      </c>
      <c r="H38" s="742"/>
      <c r="I38" s="742"/>
      <c r="J38" s="755"/>
      <c r="K38" s="758"/>
      <c r="L38" s="765"/>
    </row>
    <row r="39" ht="19.5" customHeight="1" spans="1:12">
      <c r="A39" s="752" t="s">
        <v>718</v>
      </c>
      <c r="B39" s="725"/>
      <c r="C39" s="769"/>
      <c r="D39" s="725">
        <v>294</v>
      </c>
      <c r="E39" s="753"/>
      <c r="F39" s="754"/>
      <c r="H39" s="742"/>
      <c r="I39" s="742"/>
      <c r="J39" s="755"/>
      <c r="K39" s="758"/>
      <c r="L39" s="765"/>
    </row>
    <row r="40" ht="19.5" customHeight="1" spans="1:12">
      <c r="A40" s="752" t="s">
        <v>719</v>
      </c>
      <c r="B40" s="725">
        <v>153</v>
      </c>
      <c r="C40" s="725">
        <v>114</v>
      </c>
      <c r="D40" s="725">
        <v>27</v>
      </c>
      <c r="E40" s="753">
        <f t="shared" ref="E40:E47" si="11">D40/B40</f>
        <v>0.18</v>
      </c>
      <c r="F40" s="754">
        <f t="shared" ref="F40:F47" si="12">D40/C40</f>
        <v>0.2368</v>
      </c>
      <c r="H40" s="742"/>
      <c r="I40" s="742"/>
      <c r="J40" s="755"/>
      <c r="K40" s="758"/>
      <c r="L40" s="765"/>
    </row>
    <row r="41" ht="19.5" customHeight="1" spans="1:12">
      <c r="A41" s="752" t="s">
        <v>720</v>
      </c>
      <c r="B41" s="725">
        <v>8</v>
      </c>
      <c r="C41" s="725">
        <v>6</v>
      </c>
      <c r="D41" s="725">
        <v>5</v>
      </c>
      <c r="E41" s="753"/>
      <c r="F41" s="754">
        <f t="shared" si="12"/>
        <v>0.8333</v>
      </c>
      <c r="H41" s="719"/>
      <c r="I41" s="742"/>
      <c r="J41" s="755"/>
      <c r="K41" s="758"/>
      <c r="L41" s="765"/>
    </row>
    <row r="42" ht="19.5" customHeight="1" spans="1:12">
      <c r="A42" s="762" t="s">
        <v>721</v>
      </c>
      <c r="B42" s="748">
        <f>SUM(B43:B47)</f>
        <v>30552</v>
      </c>
      <c r="C42" s="748">
        <f>SUM(C43:C47)</f>
        <v>28716</v>
      </c>
      <c r="D42" s="748">
        <f>SUM(D43:D47)</f>
        <v>29455</v>
      </c>
      <c r="E42" s="749">
        <f t="shared" si="11"/>
        <v>0.96</v>
      </c>
      <c r="F42" s="750">
        <f t="shared" si="12"/>
        <v>1.0257</v>
      </c>
      <c r="H42" s="742"/>
      <c r="I42" s="742"/>
      <c r="J42" s="755"/>
      <c r="K42" s="758"/>
      <c r="L42" s="765"/>
    </row>
    <row r="43" ht="19.5" customHeight="1" spans="1:12">
      <c r="A43" s="752" t="s">
        <v>708</v>
      </c>
      <c r="B43" s="725">
        <f t="shared" ref="B43:B45" si="13">B6+B12+B18+B24+B30+B36</f>
        <v>22417</v>
      </c>
      <c r="C43" s="725">
        <v>21224</v>
      </c>
      <c r="D43" s="725">
        <f t="shared" ref="D43:D45" si="14">D6+D12+D18+D24+D30+D36</f>
        <v>21632</v>
      </c>
      <c r="E43" s="753">
        <f t="shared" si="11"/>
        <v>0.96</v>
      </c>
      <c r="F43" s="754">
        <f t="shared" si="12"/>
        <v>1.0192</v>
      </c>
      <c r="H43" s="742"/>
      <c r="I43" s="771"/>
      <c r="J43" s="751"/>
      <c r="K43" s="751"/>
      <c r="L43" s="765"/>
    </row>
    <row r="44" ht="19.5" customHeight="1" spans="1:12">
      <c r="A44" s="752" t="s">
        <v>709</v>
      </c>
      <c r="B44" s="725">
        <f t="shared" si="13"/>
        <v>514</v>
      </c>
      <c r="C44" s="725">
        <v>470</v>
      </c>
      <c r="D44" s="725">
        <f t="shared" si="14"/>
        <v>469</v>
      </c>
      <c r="E44" s="753">
        <f t="shared" si="11"/>
        <v>0.91</v>
      </c>
      <c r="F44" s="754">
        <f t="shared" si="12"/>
        <v>0.9979</v>
      </c>
      <c r="H44" s="742"/>
      <c r="I44" s="742"/>
      <c r="J44" s="758"/>
      <c r="K44" s="758"/>
      <c r="L44" s="765"/>
    </row>
    <row r="45" ht="19.5" customHeight="1" spans="1:12">
      <c r="A45" s="752" t="s">
        <v>710</v>
      </c>
      <c r="B45" s="725">
        <f t="shared" si="13"/>
        <v>6762</v>
      </c>
      <c r="C45" s="725">
        <v>5893</v>
      </c>
      <c r="D45" s="725">
        <f t="shared" si="14"/>
        <v>5720</v>
      </c>
      <c r="E45" s="753">
        <f t="shared" si="11"/>
        <v>0.85</v>
      </c>
      <c r="F45" s="754">
        <f t="shared" si="12"/>
        <v>0.9706</v>
      </c>
      <c r="H45" s="742"/>
      <c r="I45" s="742"/>
      <c r="J45" s="758"/>
      <c r="K45" s="758"/>
      <c r="L45" s="765"/>
    </row>
    <row r="46" ht="19.5" customHeight="1" spans="1:12">
      <c r="A46" s="752" t="s">
        <v>711</v>
      </c>
      <c r="B46" s="725">
        <f>B9+B15+B21+B27+B33+B40</f>
        <v>153</v>
      </c>
      <c r="C46" s="725">
        <v>114</v>
      </c>
      <c r="D46" s="725">
        <f>D9+D15+D21+D27+D33+D40+D39</f>
        <v>328</v>
      </c>
      <c r="E46" s="753">
        <f t="shared" si="11"/>
        <v>2.14</v>
      </c>
      <c r="F46" s="754">
        <f t="shared" si="12"/>
        <v>2.8772</v>
      </c>
      <c r="H46" s="742"/>
      <c r="I46" s="742"/>
      <c r="J46" s="758"/>
      <c r="K46" s="758"/>
      <c r="L46" s="765"/>
    </row>
    <row r="47" ht="19.5" customHeight="1" spans="1:12">
      <c r="A47" s="752" t="s">
        <v>712</v>
      </c>
      <c r="B47" s="725">
        <f>B10+B16+B22+B28+B34+B41</f>
        <v>706</v>
      </c>
      <c r="C47" s="725">
        <v>1015</v>
      </c>
      <c r="D47" s="725">
        <f>D10+D16+D22+D28+D34+D41</f>
        <v>1306</v>
      </c>
      <c r="E47" s="753">
        <f t="shared" si="11"/>
        <v>1.85</v>
      </c>
      <c r="F47" s="754">
        <f t="shared" si="12"/>
        <v>1.2867</v>
      </c>
      <c r="H47" s="742"/>
      <c r="I47" s="742"/>
      <c r="J47" s="758"/>
      <c r="K47" s="758"/>
      <c r="L47" s="765"/>
    </row>
    <row r="48" spans="8:12">
      <c r="H48" s="742"/>
      <c r="I48" s="742"/>
      <c r="J48" s="758"/>
      <c r="K48" s="758"/>
      <c r="L48" s="765"/>
    </row>
    <row r="49" spans="8:12">
      <c r="H49" s="742"/>
      <c r="I49" s="742"/>
      <c r="J49" s="742"/>
      <c r="K49" s="742"/>
      <c r="L49" s="742"/>
    </row>
    <row r="50" spans="8:12">
      <c r="H50" s="742"/>
      <c r="I50" s="742"/>
      <c r="J50" s="742"/>
      <c r="K50" s="742"/>
      <c r="L50" s="742"/>
    </row>
  </sheetData>
  <mergeCells count="2">
    <mergeCell ref="A2:F2"/>
    <mergeCell ref="A3:F3"/>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&amp;P+23 页，共 &amp;N+50 页</oddFooter>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workbookViewId="0">
      <selection activeCell="A2" sqref="A2:M18"/>
    </sheetView>
  </sheetViews>
  <sheetFormatPr defaultColWidth="9" defaultRowHeight="13.5"/>
  <cols>
    <col min="1" max="16384" width="9" style="85"/>
  </cols>
  <sheetData>
    <row r="1" s="83" customFormat="1" ht="39" customHeight="1" spans="1:13">
      <c r="A1" s="132" t="s">
        <v>1501</v>
      </c>
      <c r="B1" s="132"/>
      <c r="C1" s="132"/>
      <c r="D1" s="132"/>
      <c r="E1" s="132"/>
      <c r="F1" s="132"/>
      <c r="G1" s="132"/>
      <c r="H1" s="132"/>
      <c r="I1" s="132"/>
      <c r="J1" s="132"/>
      <c r="K1" s="132"/>
      <c r="L1" s="132"/>
      <c r="M1" s="132"/>
    </row>
    <row r="2" s="84" customFormat="1" ht="20" customHeight="1" spans="1:13">
      <c r="A2" s="134" t="s">
        <v>1502</v>
      </c>
      <c r="B2" s="135"/>
      <c r="C2" s="135"/>
      <c r="D2" s="135"/>
      <c r="E2" s="135"/>
      <c r="F2" s="135"/>
      <c r="G2" s="135"/>
      <c r="H2" s="135"/>
      <c r="I2" s="135"/>
      <c r="J2" s="135"/>
      <c r="K2" s="135"/>
      <c r="L2" s="135"/>
      <c r="M2" s="135"/>
    </row>
    <row r="3" ht="20" customHeight="1" spans="1:13">
      <c r="A3" s="136"/>
      <c r="B3" s="136"/>
      <c r="C3" s="136"/>
      <c r="D3" s="136"/>
      <c r="E3" s="136"/>
      <c r="F3" s="136"/>
      <c r="G3" s="136"/>
      <c r="H3" s="136"/>
      <c r="I3" s="136"/>
      <c r="J3" s="136"/>
      <c r="K3" s="136"/>
      <c r="L3" s="136"/>
      <c r="M3" s="136"/>
    </row>
    <row r="4" ht="20" customHeight="1" spans="1:13">
      <c r="A4" s="136"/>
      <c r="B4" s="136"/>
      <c r="C4" s="136"/>
      <c r="D4" s="136"/>
      <c r="E4" s="136"/>
      <c r="F4" s="136"/>
      <c r="G4" s="136"/>
      <c r="H4" s="136"/>
      <c r="I4" s="136"/>
      <c r="J4" s="136"/>
      <c r="K4" s="136"/>
      <c r="L4" s="136"/>
      <c r="M4" s="136"/>
    </row>
    <row r="5" ht="20" customHeight="1" spans="1:13">
      <c r="A5" s="136"/>
      <c r="B5" s="136"/>
      <c r="C5" s="136"/>
      <c r="D5" s="136"/>
      <c r="E5" s="136"/>
      <c r="F5" s="136"/>
      <c r="G5" s="136"/>
      <c r="H5" s="136"/>
      <c r="I5" s="136"/>
      <c r="J5" s="136"/>
      <c r="K5" s="136"/>
      <c r="L5" s="136"/>
      <c r="M5" s="136"/>
    </row>
    <row r="6" ht="20" customHeight="1" spans="1:13">
      <c r="A6" s="136"/>
      <c r="B6" s="136"/>
      <c r="C6" s="136"/>
      <c r="D6" s="136"/>
      <c r="E6" s="136"/>
      <c r="F6" s="136"/>
      <c r="G6" s="136"/>
      <c r="H6" s="136"/>
      <c r="I6" s="136"/>
      <c r="J6" s="136"/>
      <c r="K6" s="136"/>
      <c r="L6" s="136"/>
      <c r="M6" s="136"/>
    </row>
    <row r="7" ht="20" customHeight="1" spans="1:13">
      <c r="A7" s="136"/>
      <c r="B7" s="136"/>
      <c r="C7" s="136"/>
      <c r="D7" s="136"/>
      <c r="E7" s="136"/>
      <c r="F7" s="136"/>
      <c r="G7" s="136"/>
      <c r="H7" s="136"/>
      <c r="I7" s="136"/>
      <c r="J7" s="136"/>
      <c r="K7" s="136"/>
      <c r="L7" s="136"/>
      <c r="M7" s="136"/>
    </row>
    <row r="8" ht="20" customHeight="1" spans="1:13">
      <c r="A8" s="136"/>
      <c r="B8" s="136"/>
      <c r="C8" s="136"/>
      <c r="D8" s="136"/>
      <c r="E8" s="136"/>
      <c r="F8" s="136"/>
      <c r="G8" s="136"/>
      <c r="H8" s="136"/>
      <c r="I8" s="136"/>
      <c r="J8" s="136"/>
      <c r="K8" s="136"/>
      <c r="L8" s="136"/>
      <c r="M8" s="136"/>
    </row>
    <row r="9" ht="20" customHeight="1" spans="1:13">
      <c r="A9" s="136"/>
      <c r="B9" s="136"/>
      <c r="C9" s="136"/>
      <c r="D9" s="136"/>
      <c r="E9" s="136"/>
      <c r="F9" s="136"/>
      <c r="G9" s="136"/>
      <c r="H9" s="136"/>
      <c r="I9" s="136"/>
      <c r="J9" s="136"/>
      <c r="K9" s="136"/>
      <c r="L9" s="136"/>
      <c r="M9" s="136"/>
    </row>
    <row r="10" ht="20" customHeight="1" spans="1:13">
      <c r="A10" s="136"/>
      <c r="B10" s="136"/>
      <c r="C10" s="136"/>
      <c r="D10" s="136"/>
      <c r="E10" s="136"/>
      <c r="F10" s="136"/>
      <c r="G10" s="136"/>
      <c r="H10" s="136"/>
      <c r="I10" s="136"/>
      <c r="J10" s="136"/>
      <c r="K10" s="136"/>
      <c r="L10" s="136"/>
      <c r="M10" s="136"/>
    </row>
    <row r="11" ht="20" customHeight="1" spans="1:13">
      <c r="A11" s="136"/>
      <c r="B11" s="136"/>
      <c r="C11" s="136"/>
      <c r="D11" s="136"/>
      <c r="E11" s="136"/>
      <c r="F11" s="136"/>
      <c r="G11" s="136"/>
      <c r="H11" s="136"/>
      <c r="I11" s="136"/>
      <c r="J11" s="136"/>
      <c r="K11" s="136"/>
      <c r="L11" s="136"/>
      <c r="M11" s="136"/>
    </row>
    <row r="12" ht="20" customHeight="1" spans="1:13">
      <c r="A12" s="136"/>
      <c r="B12" s="136"/>
      <c r="C12" s="136"/>
      <c r="D12" s="136"/>
      <c r="E12" s="136"/>
      <c r="F12" s="136"/>
      <c r="G12" s="136"/>
      <c r="H12" s="136"/>
      <c r="I12" s="136"/>
      <c r="J12" s="136"/>
      <c r="K12" s="136"/>
      <c r="L12" s="136"/>
      <c r="M12" s="136"/>
    </row>
    <row r="13" ht="20" customHeight="1" spans="1:13">
      <c r="A13" s="136"/>
      <c r="B13" s="136"/>
      <c r="C13" s="136"/>
      <c r="D13" s="136"/>
      <c r="E13" s="136"/>
      <c r="F13" s="136"/>
      <c r="G13" s="136"/>
      <c r="H13" s="136"/>
      <c r="I13" s="136"/>
      <c r="J13" s="136"/>
      <c r="K13" s="136"/>
      <c r="L13" s="136"/>
      <c r="M13" s="136"/>
    </row>
    <row r="14" ht="20" customHeight="1" spans="1:13">
      <c r="A14" s="136"/>
      <c r="B14" s="136"/>
      <c r="C14" s="136"/>
      <c r="D14" s="136"/>
      <c r="E14" s="136"/>
      <c r="F14" s="136"/>
      <c r="G14" s="136"/>
      <c r="H14" s="136"/>
      <c r="I14" s="136"/>
      <c r="J14" s="136"/>
      <c r="K14" s="136"/>
      <c r="L14" s="136"/>
      <c r="M14" s="136"/>
    </row>
    <row r="15" ht="20" customHeight="1" spans="1:13">
      <c r="A15" s="136"/>
      <c r="B15" s="136"/>
      <c r="C15" s="136"/>
      <c r="D15" s="136"/>
      <c r="E15" s="136"/>
      <c r="F15" s="136"/>
      <c r="G15" s="136"/>
      <c r="H15" s="136"/>
      <c r="I15" s="136"/>
      <c r="J15" s="136"/>
      <c r="K15" s="136"/>
      <c r="L15" s="136"/>
      <c r="M15" s="136"/>
    </row>
    <row r="16" ht="20" customHeight="1" spans="1:13">
      <c r="A16" s="136"/>
      <c r="B16" s="136"/>
      <c r="C16" s="136"/>
      <c r="D16" s="136"/>
      <c r="E16" s="136"/>
      <c r="F16" s="136"/>
      <c r="G16" s="136"/>
      <c r="H16" s="136"/>
      <c r="I16" s="136"/>
      <c r="J16" s="136"/>
      <c r="K16" s="136"/>
      <c r="L16" s="136"/>
      <c r="M16" s="136"/>
    </row>
    <row r="17" ht="20" customHeight="1" spans="1:13">
      <c r="A17" s="136"/>
      <c r="B17" s="136"/>
      <c r="C17" s="136"/>
      <c r="D17" s="136"/>
      <c r="E17" s="136"/>
      <c r="F17" s="136"/>
      <c r="G17" s="136"/>
      <c r="H17" s="136"/>
      <c r="I17" s="136"/>
      <c r="J17" s="136"/>
      <c r="K17" s="136"/>
      <c r="L17" s="136"/>
      <c r="M17" s="136"/>
    </row>
    <row r="18" ht="20" customHeight="1" spans="1:13">
      <c r="A18" s="136"/>
      <c r="B18" s="136"/>
      <c r="C18" s="136"/>
      <c r="D18" s="136"/>
      <c r="E18" s="136"/>
      <c r="F18" s="136"/>
      <c r="G18" s="136"/>
      <c r="H18" s="136"/>
      <c r="I18" s="136"/>
      <c r="J18" s="136"/>
      <c r="K18" s="136"/>
      <c r="L18" s="136"/>
      <c r="M18" s="136"/>
    </row>
  </sheetData>
  <mergeCells count="2">
    <mergeCell ref="A1:M1"/>
    <mergeCell ref="A2:M18"/>
  </mergeCells>
  <pageMargins left="0.75" right="0.75" top="1" bottom="1" header="0.5" footer="0.5"/>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selection activeCell="H14" sqref="H14"/>
    </sheetView>
  </sheetViews>
  <sheetFormatPr defaultColWidth="9" defaultRowHeight="13.5" outlineLevelRow="7" outlineLevelCol="3"/>
  <cols>
    <col min="1" max="4" width="34.75" style="85" customWidth="1"/>
    <col min="5" max="16384" width="9" style="85"/>
  </cols>
  <sheetData>
    <row r="1" s="83" customFormat="1" ht="39" customHeight="1" spans="1:4">
      <c r="A1" s="132" t="s">
        <v>1503</v>
      </c>
      <c r="B1" s="132"/>
      <c r="C1" s="132"/>
      <c r="D1" s="132"/>
    </row>
    <row r="2" s="84" customFormat="1" ht="20" customHeight="1" spans="1:1">
      <c r="A2" s="133" t="s">
        <v>1504</v>
      </c>
    </row>
    <row r="3" ht="20" customHeight="1"/>
    <row r="4" ht="20" customHeight="1"/>
    <row r="5" ht="20" customHeight="1"/>
    <row r="6" ht="20" customHeight="1"/>
    <row r="7" ht="20" customHeight="1"/>
    <row r="8" ht="20" customHeight="1"/>
  </sheetData>
  <mergeCells count="2">
    <mergeCell ref="A1:D1"/>
    <mergeCell ref="A2:D8"/>
  </mergeCells>
  <pageMargins left="0.75" right="0.75" top="1" bottom="1" header="0.5" footer="0.5"/>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5"/>
  <sheetViews>
    <sheetView tabSelected="1" topLeftCell="A121" workbookViewId="0">
      <selection activeCell="F24" sqref="F24"/>
    </sheetView>
  </sheetViews>
  <sheetFormatPr defaultColWidth="8" defaultRowHeight="12" outlineLevelCol="7"/>
  <cols>
    <col min="1" max="1" width="25.375" style="113"/>
    <col min="2" max="2" width="60.5" style="111" customWidth="1"/>
    <col min="3" max="3" width="20.625" style="114" customWidth="1"/>
    <col min="4" max="6" width="20.625" style="111" customWidth="1"/>
    <col min="7" max="7" width="23.25" style="111" customWidth="1"/>
    <col min="8" max="8" width="17.625" style="111" customWidth="1"/>
    <col min="9" max="16384" width="8" style="111"/>
  </cols>
  <sheetData>
    <row r="1" s="108" customFormat="1" ht="36" customHeight="1" spans="1:8">
      <c r="A1" s="115" t="s">
        <v>1505</v>
      </c>
      <c r="B1" s="115"/>
      <c r="C1" s="116"/>
      <c r="D1" s="115"/>
      <c r="E1" s="117"/>
      <c r="F1" s="117"/>
      <c r="G1" s="117"/>
      <c r="H1" s="117"/>
    </row>
    <row r="2" s="109" customFormat="1" ht="14.25" spans="1:3">
      <c r="A2" s="118"/>
      <c r="C2" s="119"/>
    </row>
    <row r="3" s="110" customFormat="1" ht="37.5" spans="1:8">
      <c r="A3" s="120" t="s">
        <v>1444</v>
      </c>
      <c r="B3" s="120" t="s">
        <v>1445</v>
      </c>
      <c r="C3" s="121" t="s">
        <v>1446</v>
      </c>
      <c r="D3" s="120" t="s">
        <v>1447</v>
      </c>
      <c r="E3" s="120" t="s">
        <v>1448</v>
      </c>
      <c r="F3" s="120" t="s">
        <v>1449</v>
      </c>
      <c r="G3" s="120" t="s">
        <v>1450</v>
      </c>
      <c r="H3" s="120" t="s">
        <v>1451</v>
      </c>
    </row>
    <row r="4" s="111" customFormat="1" ht="18.75" spans="1:8">
      <c r="A4" s="122">
        <v>1</v>
      </c>
      <c r="B4" s="122">
        <v>2</v>
      </c>
      <c r="C4" s="123">
        <v>3</v>
      </c>
      <c r="D4" s="122">
        <v>4</v>
      </c>
      <c r="E4" s="122">
        <v>5</v>
      </c>
      <c r="F4" s="122">
        <v>6</v>
      </c>
      <c r="G4" s="122">
        <v>7</v>
      </c>
      <c r="H4" s="122">
        <v>8</v>
      </c>
    </row>
    <row r="5" s="111" customFormat="1" ht="18.75" spans="1:8">
      <c r="A5" s="124" t="s">
        <v>1506</v>
      </c>
      <c r="B5" s="125"/>
      <c r="C5" s="126"/>
      <c r="D5" s="126"/>
      <c r="E5" s="126"/>
      <c r="F5" s="126"/>
      <c r="G5" s="122"/>
      <c r="H5" s="122"/>
    </row>
    <row r="6" s="111" customFormat="1" ht="18.75" spans="1:8">
      <c r="A6" s="127" t="s">
        <v>1507</v>
      </c>
      <c r="B6" s="128" t="s">
        <v>1508</v>
      </c>
      <c r="C6" s="125" t="s">
        <v>1509</v>
      </c>
      <c r="D6" s="125" t="s">
        <v>1510</v>
      </c>
      <c r="E6" s="125" t="s">
        <v>1511</v>
      </c>
      <c r="F6" s="125" t="s">
        <v>1512</v>
      </c>
      <c r="G6" s="122"/>
      <c r="H6" s="122"/>
    </row>
    <row r="7" s="111" customFormat="1" ht="22.5" spans="1:8">
      <c r="A7" s="127"/>
      <c r="B7" s="128"/>
      <c r="C7" s="125" t="s">
        <v>1509</v>
      </c>
      <c r="D7" s="125" t="s">
        <v>1513</v>
      </c>
      <c r="E7" s="125" t="s">
        <v>1514</v>
      </c>
      <c r="F7" s="125" t="s">
        <v>1512</v>
      </c>
      <c r="G7" s="122"/>
      <c r="H7" s="122"/>
    </row>
    <row r="8" s="112" customFormat="1" ht="22.5" spans="1:8">
      <c r="A8" s="127"/>
      <c r="B8" s="128"/>
      <c r="C8" s="125" t="s">
        <v>1509</v>
      </c>
      <c r="D8" s="125" t="s">
        <v>1515</v>
      </c>
      <c r="E8" s="125" t="s">
        <v>1516</v>
      </c>
      <c r="F8" s="125" t="s">
        <v>1512</v>
      </c>
      <c r="G8" s="122"/>
      <c r="H8" s="122"/>
    </row>
    <row r="9" s="111" customFormat="1" ht="18.75" spans="1:8">
      <c r="A9" s="127"/>
      <c r="B9" s="128"/>
      <c r="C9" s="125" t="s">
        <v>1517</v>
      </c>
      <c r="D9" s="125" t="s">
        <v>1518</v>
      </c>
      <c r="E9" s="125" t="s">
        <v>1519</v>
      </c>
      <c r="F9" s="125" t="s">
        <v>1512</v>
      </c>
      <c r="G9" s="122"/>
      <c r="H9" s="122"/>
    </row>
    <row r="10" s="111" customFormat="1" ht="22.5" spans="1:8">
      <c r="A10" s="127"/>
      <c r="B10" s="128"/>
      <c r="C10" s="125" t="s">
        <v>1520</v>
      </c>
      <c r="D10" s="125" t="s">
        <v>1521</v>
      </c>
      <c r="E10" s="125" t="s">
        <v>1522</v>
      </c>
      <c r="F10" s="125" t="s">
        <v>1512</v>
      </c>
      <c r="G10" s="122"/>
      <c r="H10" s="122"/>
    </row>
    <row r="11" s="111" customFormat="1" ht="22.5" spans="1:8">
      <c r="A11" s="127"/>
      <c r="B11" s="128"/>
      <c r="C11" s="125" t="s">
        <v>1520</v>
      </c>
      <c r="D11" s="125" t="s">
        <v>1523</v>
      </c>
      <c r="E11" s="125" t="s">
        <v>1524</v>
      </c>
      <c r="F11" s="125" t="s">
        <v>1512</v>
      </c>
      <c r="G11" s="129"/>
      <c r="H11" s="129"/>
    </row>
    <row r="12" spans="1:8">
      <c r="A12" s="127" t="s">
        <v>1525</v>
      </c>
      <c r="B12" s="128" t="s">
        <v>1526</v>
      </c>
      <c r="C12" s="125" t="s">
        <v>1509</v>
      </c>
      <c r="D12" s="125" t="s">
        <v>1510</v>
      </c>
      <c r="E12" s="125" t="s">
        <v>1527</v>
      </c>
      <c r="F12" s="125" t="s">
        <v>1512</v>
      </c>
      <c r="G12" s="130"/>
      <c r="H12" s="130"/>
    </row>
    <row r="13" ht="33.75" spans="1:8">
      <c r="A13" s="127"/>
      <c r="B13" s="128"/>
      <c r="C13" s="125" t="s">
        <v>1509</v>
      </c>
      <c r="D13" s="125" t="s">
        <v>1513</v>
      </c>
      <c r="E13" s="125" t="s">
        <v>1528</v>
      </c>
      <c r="F13" s="125" t="s">
        <v>1512</v>
      </c>
      <c r="G13" s="130"/>
      <c r="H13" s="130"/>
    </row>
    <row r="14" ht="45" spans="1:8">
      <c r="A14" s="127"/>
      <c r="B14" s="128"/>
      <c r="C14" s="125" t="s">
        <v>1509</v>
      </c>
      <c r="D14" s="125" t="s">
        <v>1515</v>
      </c>
      <c r="E14" s="125" t="s">
        <v>1529</v>
      </c>
      <c r="F14" s="125" t="s">
        <v>1512</v>
      </c>
      <c r="G14" s="130"/>
      <c r="H14" s="130"/>
    </row>
    <row r="15" spans="1:8">
      <c r="A15" s="127"/>
      <c r="B15" s="128"/>
      <c r="C15" s="125" t="s">
        <v>1517</v>
      </c>
      <c r="D15" s="125" t="s">
        <v>1518</v>
      </c>
      <c r="E15" s="125" t="s">
        <v>1530</v>
      </c>
      <c r="F15" s="125" t="s">
        <v>1512</v>
      </c>
      <c r="G15" s="130"/>
      <c r="H15" s="130"/>
    </row>
    <row r="16" spans="1:8">
      <c r="A16" s="127"/>
      <c r="B16" s="128"/>
      <c r="C16" s="125" t="s">
        <v>1520</v>
      </c>
      <c r="D16" s="125" t="s">
        <v>1531</v>
      </c>
      <c r="E16" s="125" t="s">
        <v>1532</v>
      </c>
      <c r="F16" s="125" t="s">
        <v>1512</v>
      </c>
      <c r="G16" s="130"/>
      <c r="H16" s="130"/>
    </row>
    <row r="17" spans="1:8">
      <c r="A17" s="127"/>
      <c r="B17" s="128"/>
      <c r="C17" s="125" t="s">
        <v>1520</v>
      </c>
      <c r="D17" s="125" t="s">
        <v>1521</v>
      </c>
      <c r="E17" s="125" t="s">
        <v>1533</v>
      </c>
      <c r="F17" s="125" t="s">
        <v>1512</v>
      </c>
      <c r="G17" s="130"/>
      <c r="H17" s="130"/>
    </row>
    <row r="18" spans="1:8">
      <c r="A18" s="127"/>
      <c r="B18" s="128"/>
      <c r="C18" s="125" t="s">
        <v>1520</v>
      </c>
      <c r="D18" s="125" t="s">
        <v>1523</v>
      </c>
      <c r="E18" s="125" t="s">
        <v>1534</v>
      </c>
      <c r="F18" s="125" t="s">
        <v>1512</v>
      </c>
      <c r="G18" s="130"/>
      <c r="H18" s="130"/>
    </row>
    <row r="19" spans="1:8">
      <c r="A19" s="127" t="s">
        <v>1535</v>
      </c>
      <c r="B19" s="128" t="s">
        <v>1536</v>
      </c>
      <c r="C19" s="125" t="s">
        <v>1509</v>
      </c>
      <c r="D19" s="125" t="s">
        <v>1510</v>
      </c>
      <c r="E19" s="125" t="s">
        <v>1537</v>
      </c>
      <c r="F19" s="125" t="s">
        <v>1512</v>
      </c>
      <c r="G19" s="130"/>
      <c r="H19" s="130"/>
    </row>
    <row r="20" ht="22.5" spans="1:8">
      <c r="A20" s="127"/>
      <c r="B20" s="128"/>
      <c r="C20" s="125" t="s">
        <v>1509</v>
      </c>
      <c r="D20" s="125" t="s">
        <v>1513</v>
      </c>
      <c r="E20" s="125" t="s">
        <v>1538</v>
      </c>
      <c r="F20" s="125" t="s">
        <v>1512</v>
      </c>
      <c r="G20" s="130"/>
      <c r="H20" s="130"/>
    </row>
    <row r="21" ht="22.5" spans="1:8">
      <c r="A21" s="127"/>
      <c r="B21" s="128"/>
      <c r="C21" s="125" t="s">
        <v>1509</v>
      </c>
      <c r="D21" s="125" t="s">
        <v>1515</v>
      </c>
      <c r="E21" s="125" t="s">
        <v>1539</v>
      </c>
      <c r="F21" s="125" t="s">
        <v>1512</v>
      </c>
      <c r="G21" s="130"/>
      <c r="H21" s="130"/>
    </row>
    <row r="22" spans="1:8">
      <c r="A22" s="127"/>
      <c r="B22" s="128"/>
      <c r="C22" s="125" t="s">
        <v>1517</v>
      </c>
      <c r="D22" s="125" t="s">
        <v>1518</v>
      </c>
      <c r="E22" s="125" t="s">
        <v>1540</v>
      </c>
      <c r="F22" s="125" t="s">
        <v>1512</v>
      </c>
      <c r="G22" s="130"/>
      <c r="H22" s="130"/>
    </row>
    <row r="23" ht="22.5" spans="1:8">
      <c r="A23" s="127"/>
      <c r="B23" s="128"/>
      <c r="C23" s="125" t="s">
        <v>1520</v>
      </c>
      <c r="D23" s="125" t="s">
        <v>1523</v>
      </c>
      <c r="E23" s="125" t="s">
        <v>1541</v>
      </c>
      <c r="F23" s="125" t="s">
        <v>1512</v>
      </c>
      <c r="G23" s="130"/>
      <c r="H23" s="130"/>
    </row>
    <row r="24" spans="1:8">
      <c r="A24" s="124" t="s">
        <v>1542</v>
      </c>
      <c r="B24" s="125"/>
      <c r="C24" s="126"/>
      <c r="D24" s="126"/>
      <c r="E24" s="126"/>
      <c r="F24" s="126"/>
      <c r="G24" s="130"/>
      <c r="H24" s="130"/>
    </row>
    <row r="25" spans="1:8">
      <c r="A25" s="127" t="s">
        <v>1543</v>
      </c>
      <c r="B25" s="128" t="s">
        <v>1544</v>
      </c>
      <c r="C25" s="125" t="s">
        <v>1509</v>
      </c>
      <c r="D25" s="125" t="s">
        <v>1515</v>
      </c>
      <c r="E25" s="125" t="s">
        <v>1545</v>
      </c>
      <c r="F25" s="131">
        <v>1</v>
      </c>
      <c r="G25" s="130"/>
      <c r="H25" s="130"/>
    </row>
    <row r="26" spans="1:8">
      <c r="A26" s="127"/>
      <c r="B26" s="128"/>
      <c r="C26" s="125" t="s">
        <v>1517</v>
      </c>
      <c r="D26" s="125" t="s">
        <v>1518</v>
      </c>
      <c r="E26" s="125" t="s">
        <v>1545</v>
      </c>
      <c r="F26" s="131">
        <v>1</v>
      </c>
      <c r="G26" s="130"/>
      <c r="H26" s="130"/>
    </row>
    <row r="27" spans="1:8">
      <c r="A27" s="127"/>
      <c r="B27" s="128"/>
      <c r="C27" s="125" t="s">
        <v>1520</v>
      </c>
      <c r="D27" s="125" t="s">
        <v>1523</v>
      </c>
      <c r="E27" s="125" t="s">
        <v>1545</v>
      </c>
      <c r="F27" s="131">
        <v>1</v>
      </c>
      <c r="G27" s="130"/>
      <c r="H27" s="130"/>
    </row>
    <row r="28" spans="1:8">
      <c r="A28" s="127" t="s">
        <v>1546</v>
      </c>
      <c r="B28" s="128" t="s">
        <v>1547</v>
      </c>
      <c r="C28" s="125" t="s">
        <v>1509</v>
      </c>
      <c r="D28" s="125" t="s">
        <v>1515</v>
      </c>
      <c r="E28" s="125" t="s">
        <v>1546</v>
      </c>
      <c r="F28" s="131">
        <v>1</v>
      </c>
      <c r="G28" s="130"/>
      <c r="H28" s="130"/>
    </row>
    <row r="29" spans="1:8">
      <c r="A29" s="127"/>
      <c r="B29" s="128"/>
      <c r="C29" s="125" t="s">
        <v>1517</v>
      </c>
      <c r="D29" s="125" t="s">
        <v>1518</v>
      </c>
      <c r="E29" s="125" t="s">
        <v>1546</v>
      </c>
      <c r="F29" s="131">
        <v>1</v>
      </c>
      <c r="G29" s="130"/>
      <c r="H29" s="130"/>
    </row>
    <row r="30" spans="1:8">
      <c r="A30" s="127"/>
      <c r="B30" s="128"/>
      <c r="C30" s="125" t="s">
        <v>1520</v>
      </c>
      <c r="D30" s="125" t="s">
        <v>1523</v>
      </c>
      <c r="E30" s="125" t="s">
        <v>1546</v>
      </c>
      <c r="F30" s="131">
        <v>1</v>
      </c>
      <c r="G30" s="130"/>
      <c r="H30" s="130"/>
    </row>
    <row r="31" spans="1:8">
      <c r="A31" s="127" t="s">
        <v>1548</v>
      </c>
      <c r="B31" s="128" t="s">
        <v>1549</v>
      </c>
      <c r="C31" s="125" t="s">
        <v>1509</v>
      </c>
      <c r="D31" s="125" t="s">
        <v>1515</v>
      </c>
      <c r="E31" s="125" t="s">
        <v>1550</v>
      </c>
      <c r="F31" s="131">
        <v>1</v>
      </c>
      <c r="G31" s="130"/>
      <c r="H31" s="130"/>
    </row>
    <row r="32" spans="1:8">
      <c r="A32" s="127"/>
      <c r="B32" s="128"/>
      <c r="C32" s="125" t="s">
        <v>1517</v>
      </c>
      <c r="D32" s="125" t="s">
        <v>1518</v>
      </c>
      <c r="E32" s="125" t="s">
        <v>1550</v>
      </c>
      <c r="F32" s="131">
        <v>1</v>
      </c>
      <c r="G32" s="130"/>
      <c r="H32" s="130"/>
    </row>
    <row r="33" spans="1:8">
      <c r="A33" s="127"/>
      <c r="B33" s="128"/>
      <c r="C33" s="125" t="s">
        <v>1520</v>
      </c>
      <c r="D33" s="125" t="s">
        <v>1523</v>
      </c>
      <c r="E33" s="125" t="s">
        <v>1550</v>
      </c>
      <c r="F33" s="131">
        <v>1</v>
      </c>
      <c r="G33" s="130"/>
      <c r="H33" s="130"/>
    </row>
    <row r="34" spans="1:8">
      <c r="A34" s="127" t="s">
        <v>1551</v>
      </c>
      <c r="B34" s="128" t="s">
        <v>1552</v>
      </c>
      <c r="C34" s="125" t="s">
        <v>1509</v>
      </c>
      <c r="D34" s="125" t="s">
        <v>1515</v>
      </c>
      <c r="E34" s="125" t="s">
        <v>1553</v>
      </c>
      <c r="F34" s="131">
        <v>1</v>
      </c>
      <c r="G34" s="130"/>
      <c r="H34" s="130"/>
    </row>
    <row r="35" spans="1:8">
      <c r="A35" s="127"/>
      <c r="B35" s="128"/>
      <c r="C35" s="125" t="s">
        <v>1517</v>
      </c>
      <c r="D35" s="125" t="s">
        <v>1518</v>
      </c>
      <c r="E35" s="125" t="s">
        <v>1553</v>
      </c>
      <c r="F35" s="131">
        <v>1</v>
      </c>
      <c r="G35" s="130"/>
      <c r="H35" s="130"/>
    </row>
    <row r="36" spans="1:8">
      <c r="A36" s="127"/>
      <c r="B36" s="128"/>
      <c r="C36" s="125" t="s">
        <v>1520</v>
      </c>
      <c r="D36" s="125" t="s">
        <v>1523</v>
      </c>
      <c r="E36" s="125" t="s">
        <v>1553</v>
      </c>
      <c r="F36" s="131">
        <v>1</v>
      </c>
      <c r="G36" s="130"/>
      <c r="H36" s="130"/>
    </row>
    <row r="37" spans="1:8">
      <c r="A37" s="127" t="s">
        <v>1554</v>
      </c>
      <c r="B37" s="128" t="s">
        <v>1555</v>
      </c>
      <c r="C37" s="125" t="s">
        <v>1509</v>
      </c>
      <c r="D37" s="125" t="s">
        <v>1515</v>
      </c>
      <c r="E37" s="125" t="s">
        <v>1556</v>
      </c>
      <c r="F37" s="131">
        <v>1</v>
      </c>
      <c r="G37" s="130"/>
      <c r="H37" s="130"/>
    </row>
    <row r="38" spans="1:8">
      <c r="A38" s="127"/>
      <c r="B38" s="128"/>
      <c r="C38" s="125" t="s">
        <v>1517</v>
      </c>
      <c r="D38" s="125" t="s">
        <v>1518</v>
      </c>
      <c r="E38" s="125" t="s">
        <v>1556</v>
      </c>
      <c r="F38" s="131">
        <v>1</v>
      </c>
      <c r="G38" s="130"/>
      <c r="H38" s="130"/>
    </row>
    <row r="39" spans="1:8">
      <c r="A39" s="127"/>
      <c r="B39" s="128"/>
      <c r="C39" s="125" t="s">
        <v>1520</v>
      </c>
      <c r="D39" s="125" t="s">
        <v>1523</v>
      </c>
      <c r="E39" s="125" t="s">
        <v>1556</v>
      </c>
      <c r="F39" s="131">
        <v>1</v>
      </c>
      <c r="G39" s="130"/>
      <c r="H39" s="130"/>
    </row>
    <row r="40" spans="1:8">
      <c r="A40" s="127" t="s">
        <v>1557</v>
      </c>
      <c r="B40" s="128" t="s">
        <v>1558</v>
      </c>
      <c r="C40" s="125" t="s">
        <v>1509</v>
      </c>
      <c r="D40" s="125" t="s">
        <v>1515</v>
      </c>
      <c r="E40" s="125" t="s">
        <v>1559</v>
      </c>
      <c r="F40" s="131">
        <v>1</v>
      </c>
      <c r="G40" s="130"/>
      <c r="H40" s="130"/>
    </row>
    <row r="41" spans="1:8">
      <c r="A41" s="127"/>
      <c r="B41" s="128"/>
      <c r="C41" s="125" t="s">
        <v>1517</v>
      </c>
      <c r="D41" s="125" t="s">
        <v>1518</v>
      </c>
      <c r="E41" s="125" t="s">
        <v>1559</v>
      </c>
      <c r="F41" s="131">
        <v>1</v>
      </c>
      <c r="G41" s="130"/>
      <c r="H41" s="130"/>
    </row>
    <row r="42" spans="1:8">
      <c r="A42" s="127"/>
      <c r="B42" s="128"/>
      <c r="C42" s="125" t="s">
        <v>1520</v>
      </c>
      <c r="D42" s="125" t="s">
        <v>1523</v>
      </c>
      <c r="E42" s="125" t="s">
        <v>1559</v>
      </c>
      <c r="F42" s="131">
        <v>1</v>
      </c>
      <c r="G42" s="130"/>
      <c r="H42" s="130"/>
    </row>
    <row r="43" spans="1:8">
      <c r="A43" s="127" t="s">
        <v>1560</v>
      </c>
      <c r="B43" s="128" t="s">
        <v>1561</v>
      </c>
      <c r="C43" s="125" t="s">
        <v>1509</v>
      </c>
      <c r="D43" s="125" t="s">
        <v>1515</v>
      </c>
      <c r="E43" s="125" t="s">
        <v>1562</v>
      </c>
      <c r="F43" s="131">
        <v>1</v>
      </c>
      <c r="G43" s="130"/>
      <c r="H43" s="130"/>
    </row>
    <row r="44" spans="1:8">
      <c r="A44" s="127"/>
      <c r="B44" s="128"/>
      <c r="C44" s="125" t="s">
        <v>1517</v>
      </c>
      <c r="D44" s="125" t="s">
        <v>1518</v>
      </c>
      <c r="E44" s="125" t="s">
        <v>1562</v>
      </c>
      <c r="F44" s="131">
        <v>1</v>
      </c>
      <c r="G44" s="130"/>
      <c r="H44" s="130"/>
    </row>
    <row r="45" spans="1:8">
      <c r="A45" s="127"/>
      <c r="B45" s="128"/>
      <c r="C45" s="125" t="s">
        <v>1520</v>
      </c>
      <c r="D45" s="125" t="s">
        <v>1523</v>
      </c>
      <c r="E45" s="125" t="s">
        <v>1562</v>
      </c>
      <c r="F45" s="131">
        <v>1</v>
      </c>
      <c r="G45" s="130"/>
      <c r="H45" s="130"/>
    </row>
    <row r="46" spans="1:8">
      <c r="A46" s="127" t="s">
        <v>1563</v>
      </c>
      <c r="B46" s="128" t="s">
        <v>1564</v>
      </c>
      <c r="C46" s="125" t="s">
        <v>1509</v>
      </c>
      <c r="D46" s="125" t="s">
        <v>1515</v>
      </c>
      <c r="E46" s="125" t="s">
        <v>1556</v>
      </c>
      <c r="F46" s="131">
        <v>1</v>
      </c>
      <c r="G46" s="130"/>
      <c r="H46" s="130"/>
    </row>
    <row r="47" spans="1:8">
      <c r="A47" s="127"/>
      <c r="B47" s="128"/>
      <c r="C47" s="125" t="s">
        <v>1517</v>
      </c>
      <c r="D47" s="125" t="s">
        <v>1518</v>
      </c>
      <c r="E47" s="125" t="s">
        <v>1556</v>
      </c>
      <c r="F47" s="131">
        <v>1</v>
      </c>
      <c r="G47" s="130"/>
      <c r="H47" s="130"/>
    </row>
    <row r="48" spans="1:8">
      <c r="A48" s="127"/>
      <c r="B48" s="128"/>
      <c r="C48" s="125" t="s">
        <v>1520</v>
      </c>
      <c r="D48" s="125" t="s">
        <v>1523</v>
      </c>
      <c r="E48" s="125" t="s">
        <v>1556</v>
      </c>
      <c r="F48" s="131">
        <v>1</v>
      </c>
      <c r="G48" s="130"/>
      <c r="H48" s="130"/>
    </row>
    <row r="49" spans="1:8">
      <c r="A49" s="127" t="s">
        <v>1565</v>
      </c>
      <c r="B49" s="128" t="s">
        <v>1566</v>
      </c>
      <c r="C49" s="125" t="s">
        <v>1509</v>
      </c>
      <c r="D49" s="125" t="s">
        <v>1515</v>
      </c>
      <c r="E49" s="125" t="s">
        <v>1567</v>
      </c>
      <c r="F49" s="131">
        <v>1</v>
      </c>
      <c r="G49" s="130"/>
      <c r="H49" s="130"/>
    </row>
    <row r="50" spans="1:8">
      <c r="A50" s="127"/>
      <c r="B50" s="128"/>
      <c r="C50" s="125" t="s">
        <v>1517</v>
      </c>
      <c r="D50" s="125" t="s">
        <v>1518</v>
      </c>
      <c r="E50" s="125" t="s">
        <v>1567</v>
      </c>
      <c r="F50" s="131">
        <v>1</v>
      </c>
      <c r="G50" s="130"/>
      <c r="H50" s="130"/>
    </row>
    <row r="51" spans="1:8">
      <c r="A51" s="127"/>
      <c r="B51" s="128"/>
      <c r="C51" s="125" t="s">
        <v>1520</v>
      </c>
      <c r="D51" s="125" t="s">
        <v>1523</v>
      </c>
      <c r="E51" s="125" t="s">
        <v>1567</v>
      </c>
      <c r="F51" s="131">
        <v>1</v>
      </c>
      <c r="G51" s="130"/>
      <c r="H51" s="130"/>
    </row>
    <row r="52" spans="1:8">
      <c r="A52" s="127" t="s">
        <v>1568</v>
      </c>
      <c r="B52" s="128" t="s">
        <v>1569</v>
      </c>
      <c r="C52" s="125" t="s">
        <v>1509</v>
      </c>
      <c r="D52" s="125" t="s">
        <v>1515</v>
      </c>
      <c r="E52" s="125" t="s">
        <v>1570</v>
      </c>
      <c r="F52" s="131">
        <v>1</v>
      </c>
      <c r="G52" s="130"/>
      <c r="H52" s="130"/>
    </row>
    <row r="53" spans="1:8">
      <c r="A53" s="127"/>
      <c r="B53" s="128"/>
      <c r="C53" s="125" t="s">
        <v>1517</v>
      </c>
      <c r="D53" s="125" t="s">
        <v>1518</v>
      </c>
      <c r="E53" s="125" t="s">
        <v>1570</v>
      </c>
      <c r="F53" s="131">
        <v>1</v>
      </c>
      <c r="G53" s="130"/>
      <c r="H53" s="130"/>
    </row>
    <row r="54" spans="1:8">
      <c r="A54" s="127"/>
      <c r="B54" s="128"/>
      <c r="C54" s="125" t="s">
        <v>1520</v>
      </c>
      <c r="D54" s="125" t="s">
        <v>1523</v>
      </c>
      <c r="E54" s="125" t="s">
        <v>1570</v>
      </c>
      <c r="F54" s="131">
        <v>1</v>
      </c>
      <c r="G54" s="130"/>
      <c r="H54" s="130"/>
    </row>
    <row r="55" spans="1:8">
      <c r="A55" s="127" t="s">
        <v>1571</v>
      </c>
      <c r="B55" s="128" t="s">
        <v>1569</v>
      </c>
      <c r="C55" s="125" t="s">
        <v>1509</v>
      </c>
      <c r="D55" s="125" t="s">
        <v>1515</v>
      </c>
      <c r="E55" s="125" t="s">
        <v>1570</v>
      </c>
      <c r="F55" s="131">
        <v>1</v>
      </c>
      <c r="G55" s="130"/>
      <c r="H55" s="130"/>
    </row>
    <row r="56" spans="1:8">
      <c r="A56" s="127"/>
      <c r="B56" s="128"/>
      <c r="C56" s="125" t="s">
        <v>1517</v>
      </c>
      <c r="D56" s="125" t="s">
        <v>1518</v>
      </c>
      <c r="E56" s="125" t="s">
        <v>1570</v>
      </c>
      <c r="F56" s="131">
        <v>1</v>
      </c>
      <c r="G56" s="130"/>
      <c r="H56" s="130"/>
    </row>
    <row r="57" spans="1:8">
      <c r="A57" s="127"/>
      <c r="B57" s="128"/>
      <c r="C57" s="125" t="s">
        <v>1520</v>
      </c>
      <c r="D57" s="125" t="s">
        <v>1523</v>
      </c>
      <c r="E57" s="125" t="s">
        <v>1570</v>
      </c>
      <c r="F57" s="131">
        <v>1</v>
      </c>
      <c r="G57" s="130"/>
      <c r="H57" s="130"/>
    </row>
    <row r="58" ht="22.5" spans="1:8">
      <c r="A58" s="127" t="s">
        <v>1572</v>
      </c>
      <c r="B58" s="128" t="s">
        <v>1552</v>
      </c>
      <c r="C58" s="125" t="s">
        <v>1509</v>
      </c>
      <c r="D58" s="125" t="s">
        <v>1513</v>
      </c>
      <c r="E58" s="125" t="s">
        <v>1573</v>
      </c>
      <c r="F58" s="131">
        <v>1</v>
      </c>
      <c r="G58" s="130"/>
      <c r="H58" s="130"/>
    </row>
    <row r="59" ht="22.5" spans="1:8">
      <c r="A59" s="127"/>
      <c r="B59" s="128"/>
      <c r="C59" s="125" t="s">
        <v>1517</v>
      </c>
      <c r="D59" s="125" t="s">
        <v>1518</v>
      </c>
      <c r="E59" s="125" t="s">
        <v>1573</v>
      </c>
      <c r="F59" s="131">
        <v>1</v>
      </c>
      <c r="G59" s="130"/>
      <c r="H59" s="130"/>
    </row>
    <row r="60" ht="22.5" spans="1:8">
      <c r="A60" s="127"/>
      <c r="B60" s="128"/>
      <c r="C60" s="125" t="s">
        <v>1520</v>
      </c>
      <c r="D60" s="125" t="s">
        <v>1523</v>
      </c>
      <c r="E60" s="125" t="s">
        <v>1573</v>
      </c>
      <c r="F60" s="131">
        <v>1</v>
      </c>
      <c r="G60" s="130"/>
      <c r="H60" s="130"/>
    </row>
    <row r="61" spans="1:8">
      <c r="A61" s="127" t="s">
        <v>1574</v>
      </c>
      <c r="B61" s="128" t="s">
        <v>1552</v>
      </c>
      <c r="C61" s="125" t="s">
        <v>1509</v>
      </c>
      <c r="D61" s="125" t="s">
        <v>1515</v>
      </c>
      <c r="E61" s="125" t="s">
        <v>1575</v>
      </c>
      <c r="F61" s="131">
        <v>1</v>
      </c>
      <c r="G61" s="130"/>
      <c r="H61" s="130"/>
    </row>
    <row r="62" spans="1:8">
      <c r="A62" s="127"/>
      <c r="B62" s="128"/>
      <c r="C62" s="125" t="s">
        <v>1517</v>
      </c>
      <c r="D62" s="125" t="s">
        <v>1518</v>
      </c>
      <c r="E62" s="125" t="s">
        <v>1575</v>
      </c>
      <c r="F62" s="131">
        <v>1</v>
      </c>
      <c r="G62" s="130"/>
      <c r="H62" s="130"/>
    </row>
    <row r="63" spans="1:8">
      <c r="A63" s="127"/>
      <c r="B63" s="128"/>
      <c r="C63" s="125" t="s">
        <v>1520</v>
      </c>
      <c r="D63" s="125" t="s">
        <v>1523</v>
      </c>
      <c r="E63" s="125" t="s">
        <v>1575</v>
      </c>
      <c r="F63" s="131">
        <v>1</v>
      </c>
      <c r="G63" s="130"/>
      <c r="H63" s="130"/>
    </row>
    <row r="64" spans="1:8">
      <c r="A64" s="127" t="s">
        <v>1576</v>
      </c>
      <c r="B64" s="128" t="s">
        <v>1547</v>
      </c>
      <c r="C64" s="125" t="s">
        <v>1509</v>
      </c>
      <c r="D64" s="125" t="s">
        <v>1515</v>
      </c>
      <c r="E64" s="125" t="s">
        <v>1576</v>
      </c>
      <c r="F64" s="131">
        <v>1</v>
      </c>
      <c r="G64" s="130"/>
      <c r="H64" s="130"/>
    </row>
    <row r="65" spans="1:8">
      <c r="A65" s="127"/>
      <c r="B65" s="128"/>
      <c r="C65" s="125" t="s">
        <v>1517</v>
      </c>
      <c r="D65" s="125" t="s">
        <v>1518</v>
      </c>
      <c r="E65" s="125" t="s">
        <v>1576</v>
      </c>
      <c r="F65" s="131">
        <v>1</v>
      </c>
      <c r="G65" s="130"/>
      <c r="H65" s="130"/>
    </row>
    <row r="66" spans="1:8">
      <c r="A66" s="127"/>
      <c r="B66" s="128"/>
      <c r="C66" s="125" t="s">
        <v>1520</v>
      </c>
      <c r="D66" s="125" t="s">
        <v>1523</v>
      </c>
      <c r="E66" s="125" t="s">
        <v>1576</v>
      </c>
      <c r="F66" s="131">
        <v>1</v>
      </c>
      <c r="G66" s="130"/>
      <c r="H66" s="130"/>
    </row>
    <row r="67" spans="1:8">
      <c r="A67" s="127" t="s">
        <v>1577</v>
      </c>
      <c r="B67" s="128" t="s">
        <v>1578</v>
      </c>
      <c r="C67" s="125" t="s">
        <v>1509</v>
      </c>
      <c r="D67" s="125" t="s">
        <v>1515</v>
      </c>
      <c r="E67" s="125" t="s">
        <v>1579</v>
      </c>
      <c r="F67" s="131">
        <v>1</v>
      </c>
      <c r="G67" s="130"/>
      <c r="H67" s="130"/>
    </row>
    <row r="68" spans="1:8">
      <c r="A68" s="127"/>
      <c r="B68" s="128"/>
      <c r="C68" s="125" t="s">
        <v>1517</v>
      </c>
      <c r="D68" s="125" t="s">
        <v>1518</v>
      </c>
      <c r="E68" s="125" t="s">
        <v>1579</v>
      </c>
      <c r="F68" s="131">
        <v>1</v>
      </c>
      <c r="G68" s="130"/>
      <c r="H68" s="130"/>
    </row>
    <row r="69" spans="1:8">
      <c r="A69" s="127"/>
      <c r="B69" s="128"/>
      <c r="C69" s="125" t="s">
        <v>1520</v>
      </c>
      <c r="D69" s="125" t="s">
        <v>1523</v>
      </c>
      <c r="E69" s="125" t="s">
        <v>1579</v>
      </c>
      <c r="F69" s="131">
        <v>1</v>
      </c>
      <c r="G69" s="130"/>
      <c r="H69" s="130"/>
    </row>
    <row r="70" ht="22.5" spans="1:8">
      <c r="A70" s="127" t="s">
        <v>1580</v>
      </c>
      <c r="B70" s="128" t="s">
        <v>1547</v>
      </c>
      <c r="C70" s="125" t="s">
        <v>1509</v>
      </c>
      <c r="D70" s="125" t="s">
        <v>1515</v>
      </c>
      <c r="E70" s="125" t="s">
        <v>1580</v>
      </c>
      <c r="F70" s="131">
        <v>1</v>
      </c>
      <c r="G70" s="130"/>
      <c r="H70" s="130"/>
    </row>
    <row r="71" ht="22.5" spans="1:8">
      <c r="A71" s="127"/>
      <c r="B71" s="128"/>
      <c r="C71" s="125" t="s">
        <v>1517</v>
      </c>
      <c r="D71" s="125" t="s">
        <v>1518</v>
      </c>
      <c r="E71" s="125" t="s">
        <v>1580</v>
      </c>
      <c r="F71" s="131">
        <v>1</v>
      </c>
      <c r="G71" s="130"/>
      <c r="H71" s="130"/>
    </row>
    <row r="72" ht="22.5" spans="1:8">
      <c r="A72" s="127"/>
      <c r="B72" s="128"/>
      <c r="C72" s="125" t="s">
        <v>1520</v>
      </c>
      <c r="D72" s="125" t="s">
        <v>1523</v>
      </c>
      <c r="E72" s="125" t="s">
        <v>1580</v>
      </c>
      <c r="F72" s="131">
        <v>1</v>
      </c>
      <c r="G72" s="130"/>
      <c r="H72" s="130"/>
    </row>
    <row r="73" ht="22.5" spans="1:8">
      <c r="A73" s="127" t="s">
        <v>1581</v>
      </c>
      <c r="B73" s="128" t="s">
        <v>1582</v>
      </c>
      <c r="C73" s="125" t="s">
        <v>1509</v>
      </c>
      <c r="D73" s="125" t="s">
        <v>1515</v>
      </c>
      <c r="E73" s="125" t="s">
        <v>1581</v>
      </c>
      <c r="F73" s="131">
        <v>1</v>
      </c>
      <c r="G73" s="130"/>
      <c r="H73" s="130"/>
    </row>
    <row r="74" ht="22.5" spans="1:8">
      <c r="A74" s="127"/>
      <c r="B74" s="128"/>
      <c r="C74" s="125" t="s">
        <v>1517</v>
      </c>
      <c r="D74" s="125" t="s">
        <v>1518</v>
      </c>
      <c r="E74" s="125" t="s">
        <v>1581</v>
      </c>
      <c r="F74" s="131">
        <v>1</v>
      </c>
      <c r="G74" s="130"/>
      <c r="H74" s="130"/>
    </row>
    <row r="75" ht="22.5" spans="1:8">
      <c r="A75" s="127"/>
      <c r="B75" s="128"/>
      <c r="C75" s="125" t="s">
        <v>1520</v>
      </c>
      <c r="D75" s="125" t="s">
        <v>1523</v>
      </c>
      <c r="E75" s="125" t="s">
        <v>1581</v>
      </c>
      <c r="F75" s="131">
        <v>1</v>
      </c>
      <c r="G75" s="130"/>
      <c r="H75" s="130"/>
    </row>
    <row r="76" spans="1:8">
      <c r="A76" s="127" t="s">
        <v>1583</v>
      </c>
      <c r="B76" s="128" t="s">
        <v>1584</v>
      </c>
      <c r="C76" s="125" t="s">
        <v>1509</v>
      </c>
      <c r="D76" s="125" t="s">
        <v>1515</v>
      </c>
      <c r="E76" s="125" t="s">
        <v>1585</v>
      </c>
      <c r="F76" s="131">
        <v>1</v>
      </c>
      <c r="G76" s="130"/>
      <c r="H76" s="130"/>
    </row>
    <row r="77" spans="1:8">
      <c r="A77" s="127"/>
      <c r="B77" s="128"/>
      <c r="C77" s="125" t="s">
        <v>1517</v>
      </c>
      <c r="D77" s="125" t="s">
        <v>1518</v>
      </c>
      <c r="E77" s="125" t="s">
        <v>1585</v>
      </c>
      <c r="F77" s="131">
        <v>1</v>
      </c>
      <c r="G77" s="130"/>
      <c r="H77" s="130"/>
    </row>
    <row r="78" spans="1:8">
      <c r="A78" s="127"/>
      <c r="B78" s="128"/>
      <c r="C78" s="125" t="s">
        <v>1520</v>
      </c>
      <c r="D78" s="125" t="s">
        <v>1523</v>
      </c>
      <c r="E78" s="125" t="s">
        <v>1585</v>
      </c>
      <c r="F78" s="131">
        <v>1</v>
      </c>
      <c r="G78" s="130"/>
      <c r="H78" s="130"/>
    </row>
    <row r="79" spans="1:8">
      <c r="A79" s="127" t="s">
        <v>1586</v>
      </c>
      <c r="B79" s="128" t="s">
        <v>1587</v>
      </c>
      <c r="C79" s="125" t="s">
        <v>1509</v>
      </c>
      <c r="D79" s="125" t="s">
        <v>1515</v>
      </c>
      <c r="E79" s="125" t="s">
        <v>1556</v>
      </c>
      <c r="F79" s="131">
        <v>1</v>
      </c>
      <c r="G79" s="130"/>
      <c r="H79" s="130"/>
    </row>
    <row r="80" spans="1:8">
      <c r="A80" s="127"/>
      <c r="B80" s="128"/>
      <c r="C80" s="125" t="s">
        <v>1517</v>
      </c>
      <c r="D80" s="125" t="s">
        <v>1518</v>
      </c>
      <c r="E80" s="125" t="s">
        <v>1556</v>
      </c>
      <c r="F80" s="131">
        <v>1</v>
      </c>
      <c r="G80" s="130"/>
      <c r="H80" s="130"/>
    </row>
    <row r="81" spans="1:8">
      <c r="A81" s="127"/>
      <c r="B81" s="128"/>
      <c r="C81" s="125" t="s">
        <v>1520</v>
      </c>
      <c r="D81" s="125" t="s">
        <v>1523</v>
      </c>
      <c r="E81" s="125" t="s">
        <v>1556</v>
      </c>
      <c r="F81" s="131">
        <v>1</v>
      </c>
      <c r="G81" s="130"/>
      <c r="H81" s="130"/>
    </row>
    <row r="82" ht="22.5" spans="1:8">
      <c r="A82" s="127" t="s">
        <v>1588</v>
      </c>
      <c r="B82" s="128" t="s">
        <v>1552</v>
      </c>
      <c r="C82" s="125" t="s">
        <v>1509</v>
      </c>
      <c r="D82" s="125" t="s">
        <v>1515</v>
      </c>
      <c r="E82" s="125" t="s">
        <v>1589</v>
      </c>
      <c r="F82" s="131">
        <v>1</v>
      </c>
      <c r="G82" s="130"/>
      <c r="H82" s="130"/>
    </row>
    <row r="83" ht="22.5" spans="1:8">
      <c r="A83" s="127"/>
      <c r="B83" s="128"/>
      <c r="C83" s="125" t="s">
        <v>1517</v>
      </c>
      <c r="D83" s="125" t="s">
        <v>1518</v>
      </c>
      <c r="E83" s="125" t="s">
        <v>1589</v>
      </c>
      <c r="F83" s="131">
        <v>1</v>
      </c>
      <c r="G83" s="130"/>
      <c r="H83" s="130"/>
    </row>
    <row r="84" ht="22.5" spans="1:8">
      <c r="A84" s="127"/>
      <c r="B84" s="128"/>
      <c r="C84" s="125" t="s">
        <v>1520</v>
      </c>
      <c r="D84" s="125" t="s">
        <v>1523</v>
      </c>
      <c r="E84" s="125" t="s">
        <v>1589</v>
      </c>
      <c r="F84" s="131">
        <v>1</v>
      </c>
      <c r="G84" s="130"/>
      <c r="H84" s="130"/>
    </row>
    <row r="85" ht="22.5" spans="1:8">
      <c r="A85" s="127" t="s">
        <v>1590</v>
      </c>
      <c r="B85" s="128" t="s">
        <v>1552</v>
      </c>
      <c r="C85" s="125" t="s">
        <v>1509</v>
      </c>
      <c r="D85" s="125" t="s">
        <v>1515</v>
      </c>
      <c r="E85" s="125" t="s">
        <v>1589</v>
      </c>
      <c r="F85" s="131">
        <v>1</v>
      </c>
      <c r="G85" s="130"/>
      <c r="H85" s="130"/>
    </row>
    <row r="86" ht="22.5" spans="1:8">
      <c r="A86" s="127"/>
      <c r="B86" s="128"/>
      <c r="C86" s="125" t="s">
        <v>1517</v>
      </c>
      <c r="D86" s="125" t="s">
        <v>1518</v>
      </c>
      <c r="E86" s="125" t="s">
        <v>1589</v>
      </c>
      <c r="F86" s="131">
        <v>1</v>
      </c>
      <c r="G86" s="130"/>
      <c r="H86" s="130"/>
    </row>
    <row r="87" ht="22.5" spans="1:8">
      <c r="A87" s="127"/>
      <c r="B87" s="128"/>
      <c r="C87" s="125" t="s">
        <v>1520</v>
      </c>
      <c r="D87" s="125" t="s">
        <v>1523</v>
      </c>
      <c r="E87" s="125" t="s">
        <v>1589</v>
      </c>
      <c r="F87" s="131">
        <v>1</v>
      </c>
      <c r="G87" s="130"/>
      <c r="H87" s="130"/>
    </row>
    <row r="88" spans="1:8">
      <c r="A88" s="124" t="s">
        <v>1591</v>
      </c>
      <c r="B88" s="125"/>
      <c r="C88" s="126"/>
      <c r="D88" s="126"/>
      <c r="E88" s="126"/>
      <c r="F88" s="126"/>
      <c r="G88" s="130"/>
      <c r="H88" s="130"/>
    </row>
    <row r="89" ht="22.5" spans="1:8">
      <c r="A89" s="127" t="s">
        <v>1592</v>
      </c>
      <c r="B89" s="128" t="s">
        <v>1593</v>
      </c>
      <c r="C89" s="125" t="s">
        <v>1509</v>
      </c>
      <c r="D89" s="125" t="s">
        <v>1515</v>
      </c>
      <c r="E89" s="125" t="s">
        <v>1594</v>
      </c>
      <c r="F89" s="131">
        <v>1</v>
      </c>
      <c r="G89" s="130"/>
      <c r="H89" s="130"/>
    </row>
    <row r="90" ht="22.5" spans="1:8">
      <c r="A90" s="127"/>
      <c r="B90" s="128"/>
      <c r="C90" s="125" t="s">
        <v>1517</v>
      </c>
      <c r="D90" s="125" t="s">
        <v>1518</v>
      </c>
      <c r="E90" s="125" t="s">
        <v>1594</v>
      </c>
      <c r="F90" s="131">
        <v>1</v>
      </c>
      <c r="G90" s="130"/>
      <c r="H90" s="130"/>
    </row>
    <row r="91" ht="22.5" spans="1:8">
      <c r="A91" s="127"/>
      <c r="B91" s="128"/>
      <c r="C91" s="125" t="s">
        <v>1520</v>
      </c>
      <c r="D91" s="125" t="s">
        <v>1523</v>
      </c>
      <c r="E91" s="125" t="s">
        <v>1594</v>
      </c>
      <c r="F91" s="131">
        <v>1</v>
      </c>
      <c r="G91" s="130"/>
      <c r="H91" s="130"/>
    </row>
    <row r="92" spans="1:8">
      <c r="A92" s="127" t="s">
        <v>1595</v>
      </c>
      <c r="B92" s="128" t="s">
        <v>1596</v>
      </c>
      <c r="C92" s="125" t="s">
        <v>1509</v>
      </c>
      <c r="D92" s="125" t="s">
        <v>1515</v>
      </c>
      <c r="E92" s="125" t="s">
        <v>1597</v>
      </c>
      <c r="F92" s="131">
        <v>1</v>
      </c>
      <c r="G92" s="130"/>
      <c r="H92" s="130"/>
    </row>
    <row r="93" spans="1:8">
      <c r="A93" s="127"/>
      <c r="B93" s="128"/>
      <c r="C93" s="125" t="s">
        <v>1517</v>
      </c>
      <c r="D93" s="125" t="s">
        <v>1518</v>
      </c>
      <c r="E93" s="125" t="s">
        <v>1597</v>
      </c>
      <c r="F93" s="131">
        <v>1</v>
      </c>
      <c r="G93" s="130"/>
      <c r="H93" s="130"/>
    </row>
    <row r="94" spans="1:8">
      <c r="A94" s="127"/>
      <c r="B94" s="128"/>
      <c r="C94" s="125" t="s">
        <v>1520</v>
      </c>
      <c r="D94" s="125" t="s">
        <v>1523</v>
      </c>
      <c r="E94" s="125" t="s">
        <v>1597</v>
      </c>
      <c r="F94" s="131">
        <v>1</v>
      </c>
      <c r="G94" s="130"/>
      <c r="H94" s="130"/>
    </row>
    <row r="95" spans="1:8">
      <c r="A95" s="124" t="s">
        <v>1598</v>
      </c>
      <c r="B95" s="125"/>
      <c r="C95" s="126"/>
      <c r="D95" s="126"/>
      <c r="E95" s="126"/>
      <c r="F95" s="126"/>
      <c r="G95" s="130"/>
      <c r="H95" s="130"/>
    </row>
    <row r="96" ht="22.5" spans="1:8">
      <c r="A96" s="127" t="s">
        <v>1599</v>
      </c>
      <c r="B96" s="128" t="s">
        <v>1593</v>
      </c>
      <c r="C96" s="125" t="s">
        <v>1509</v>
      </c>
      <c r="D96" s="125" t="s">
        <v>1515</v>
      </c>
      <c r="E96" s="125" t="s">
        <v>1599</v>
      </c>
      <c r="F96" s="131">
        <v>1</v>
      </c>
      <c r="G96" s="130"/>
      <c r="H96" s="130"/>
    </row>
    <row r="97" ht="22.5" spans="1:8">
      <c r="A97" s="127"/>
      <c r="B97" s="128"/>
      <c r="C97" s="125" t="s">
        <v>1517</v>
      </c>
      <c r="D97" s="125" t="s">
        <v>1518</v>
      </c>
      <c r="E97" s="125" t="s">
        <v>1599</v>
      </c>
      <c r="F97" s="131">
        <v>1</v>
      </c>
      <c r="G97" s="130"/>
      <c r="H97" s="130"/>
    </row>
    <row r="98" ht="22.5" spans="1:8">
      <c r="A98" s="127"/>
      <c r="B98" s="128"/>
      <c r="C98" s="125" t="s">
        <v>1520</v>
      </c>
      <c r="D98" s="125" t="s">
        <v>1523</v>
      </c>
      <c r="E98" s="125" t="s">
        <v>1599</v>
      </c>
      <c r="F98" s="131">
        <v>1</v>
      </c>
      <c r="G98" s="130"/>
      <c r="H98" s="130"/>
    </row>
    <row r="99" ht="22.5" spans="1:8">
      <c r="A99" s="127" t="s">
        <v>1600</v>
      </c>
      <c r="B99" s="128" t="s">
        <v>1593</v>
      </c>
      <c r="C99" s="125" t="s">
        <v>1509</v>
      </c>
      <c r="D99" s="125" t="s">
        <v>1515</v>
      </c>
      <c r="E99" s="125" t="s">
        <v>1600</v>
      </c>
      <c r="F99" s="131">
        <v>1</v>
      </c>
      <c r="G99" s="130"/>
      <c r="H99" s="130"/>
    </row>
    <row r="100" ht="22.5" spans="1:8">
      <c r="A100" s="127"/>
      <c r="B100" s="128"/>
      <c r="C100" s="125" t="s">
        <v>1517</v>
      </c>
      <c r="D100" s="125" t="s">
        <v>1518</v>
      </c>
      <c r="E100" s="125" t="s">
        <v>1600</v>
      </c>
      <c r="F100" s="131">
        <v>1</v>
      </c>
      <c r="G100" s="130"/>
      <c r="H100" s="130"/>
    </row>
    <row r="101" ht="22.5" spans="1:8">
      <c r="A101" s="127"/>
      <c r="B101" s="128"/>
      <c r="C101" s="125" t="s">
        <v>1520</v>
      </c>
      <c r="D101" s="125" t="s">
        <v>1523</v>
      </c>
      <c r="E101" s="125" t="s">
        <v>1600</v>
      </c>
      <c r="F101" s="131">
        <v>1</v>
      </c>
      <c r="G101" s="130"/>
      <c r="H101" s="130"/>
    </row>
    <row r="102" ht="22.5" spans="1:8">
      <c r="A102" s="127" t="s">
        <v>1601</v>
      </c>
      <c r="B102" s="128" t="s">
        <v>1593</v>
      </c>
      <c r="C102" s="125" t="s">
        <v>1509</v>
      </c>
      <c r="D102" s="125" t="s">
        <v>1515</v>
      </c>
      <c r="E102" s="125" t="s">
        <v>1601</v>
      </c>
      <c r="F102" s="131">
        <v>1</v>
      </c>
      <c r="G102" s="130"/>
      <c r="H102" s="130"/>
    </row>
    <row r="103" ht="22.5" spans="1:8">
      <c r="A103" s="127"/>
      <c r="B103" s="128"/>
      <c r="C103" s="125" t="s">
        <v>1517</v>
      </c>
      <c r="D103" s="125" t="s">
        <v>1518</v>
      </c>
      <c r="E103" s="125" t="s">
        <v>1601</v>
      </c>
      <c r="F103" s="131">
        <v>1</v>
      </c>
      <c r="G103" s="130"/>
      <c r="H103" s="130"/>
    </row>
    <row r="104" ht="22.5" spans="1:8">
      <c r="A104" s="127"/>
      <c r="B104" s="128"/>
      <c r="C104" s="125" t="s">
        <v>1520</v>
      </c>
      <c r="D104" s="125" t="s">
        <v>1523</v>
      </c>
      <c r="E104" s="125" t="s">
        <v>1601</v>
      </c>
      <c r="F104" s="131">
        <v>1</v>
      </c>
      <c r="G104" s="130"/>
      <c r="H104" s="130"/>
    </row>
    <row r="105" ht="22.5" spans="1:8">
      <c r="A105" s="127" t="s">
        <v>1602</v>
      </c>
      <c r="B105" s="128" t="s">
        <v>1593</v>
      </c>
      <c r="C105" s="125" t="s">
        <v>1509</v>
      </c>
      <c r="D105" s="125" t="s">
        <v>1515</v>
      </c>
      <c r="E105" s="125" t="s">
        <v>1602</v>
      </c>
      <c r="F105" s="131">
        <v>1</v>
      </c>
      <c r="G105" s="130"/>
      <c r="H105" s="130"/>
    </row>
    <row r="106" ht="22.5" spans="1:8">
      <c r="A106" s="127"/>
      <c r="B106" s="128"/>
      <c r="C106" s="125" t="s">
        <v>1517</v>
      </c>
      <c r="D106" s="125" t="s">
        <v>1518</v>
      </c>
      <c r="E106" s="125" t="s">
        <v>1602</v>
      </c>
      <c r="F106" s="131">
        <v>1</v>
      </c>
      <c r="G106" s="130"/>
      <c r="H106" s="130"/>
    </row>
    <row r="107" ht="22.5" spans="1:8">
      <c r="A107" s="127"/>
      <c r="B107" s="128"/>
      <c r="C107" s="125" t="s">
        <v>1520</v>
      </c>
      <c r="D107" s="125" t="s">
        <v>1523</v>
      </c>
      <c r="E107" s="125" t="s">
        <v>1602</v>
      </c>
      <c r="F107" s="131">
        <v>1</v>
      </c>
      <c r="G107" s="130"/>
      <c r="H107" s="130"/>
    </row>
    <row r="108" ht="22.5" spans="1:8">
      <c r="A108" s="127" t="s">
        <v>1603</v>
      </c>
      <c r="B108" s="128" t="s">
        <v>1593</v>
      </c>
      <c r="C108" s="125" t="s">
        <v>1509</v>
      </c>
      <c r="D108" s="125" t="s">
        <v>1515</v>
      </c>
      <c r="E108" s="125" t="s">
        <v>1603</v>
      </c>
      <c r="F108" s="131">
        <v>1</v>
      </c>
      <c r="G108" s="130"/>
      <c r="H108" s="130"/>
    </row>
    <row r="109" ht="22.5" spans="1:8">
      <c r="A109" s="127"/>
      <c r="B109" s="128"/>
      <c r="C109" s="125" t="s">
        <v>1517</v>
      </c>
      <c r="D109" s="125" t="s">
        <v>1518</v>
      </c>
      <c r="E109" s="125" t="s">
        <v>1603</v>
      </c>
      <c r="F109" s="131">
        <v>1</v>
      </c>
      <c r="G109" s="130"/>
      <c r="H109" s="130"/>
    </row>
    <row r="110" ht="22.5" spans="1:8">
      <c r="A110" s="127"/>
      <c r="B110" s="128"/>
      <c r="C110" s="125" t="s">
        <v>1520</v>
      </c>
      <c r="D110" s="125" t="s">
        <v>1523</v>
      </c>
      <c r="E110" s="125" t="s">
        <v>1603</v>
      </c>
      <c r="F110" s="131">
        <v>1</v>
      </c>
      <c r="G110" s="130"/>
      <c r="H110" s="130"/>
    </row>
    <row r="111" spans="1:8">
      <c r="A111" s="124" t="s">
        <v>1604</v>
      </c>
      <c r="B111" s="125"/>
      <c r="C111" s="126"/>
      <c r="D111" s="126"/>
      <c r="E111" s="126"/>
      <c r="F111" s="126"/>
      <c r="G111" s="130"/>
      <c r="H111" s="130"/>
    </row>
    <row r="112" spans="1:8">
      <c r="A112" s="127" t="s">
        <v>1605</v>
      </c>
      <c r="B112" s="128" t="s">
        <v>1606</v>
      </c>
      <c r="C112" s="125" t="s">
        <v>1509</v>
      </c>
      <c r="D112" s="125" t="s">
        <v>1513</v>
      </c>
      <c r="E112" s="125" t="s">
        <v>1607</v>
      </c>
      <c r="F112" s="125" t="s">
        <v>1608</v>
      </c>
      <c r="G112" s="130"/>
      <c r="H112" s="130"/>
    </row>
    <row r="113" spans="1:8">
      <c r="A113" s="127"/>
      <c r="B113" s="128"/>
      <c r="C113" s="125" t="s">
        <v>1517</v>
      </c>
      <c r="D113" s="125" t="s">
        <v>1518</v>
      </c>
      <c r="E113" s="125" t="s">
        <v>1609</v>
      </c>
      <c r="F113" s="125" t="s">
        <v>1610</v>
      </c>
      <c r="G113" s="130"/>
      <c r="H113" s="130"/>
    </row>
    <row r="114" spans="1:8">
      <c r="A114" s="127"/>
      <c r="B114" s="128"/>
      <c r="C114" s="125" t="s">
        <v>1520</v>
      </c>
      <c r="D114" s="125" t="s">
        <v>1531</v>
      </c>
      <c r="E114" s="125" t="s">
        <v>1611</v>
      </c>
      <c r="F114" s="125" t="s">
        <v>1607</v>
      </c>
      <c r="G114" s="130"/>
      <c r="H114" s="130"/>
    </row>
    <row r="115" spans="1:8">
      <c r="A115" s="127" t="s">
        <v>1612</v>
      </c>
      <c r="B115" s="128" t="s">
        <v>1613</v>
      </c>
      <c r="C115" s="125" t="s">
        <v>1517</v>
      </c>
      <c r="D115" s="125" t="s">
        <v>1518</v>
      </c>
      <c r="E115" s="125" t="s">
        <v>1614</v>
      </c>
      <c r="F115" s="125" t="s">
        <v>1615</v>
      </c>
      <c r="G115" s="130"/>
      <c r="H115" s="130"/>
    </row>
    <row r="116" spans="1:8">
      <c r="A116" s="127"/>
      <c r="B116" s="128"/>
      <c r="C116" s="125" t="s">
        <v>1616</v>
      </c>
      <c r="D116" s="125"/>
      <c r="E116" s="125" t="s">
        <v>1617</v>
      </c>
      <c r="F116" s="125" t="s">
        <v>1618</v>
      </c>
      <c r="G116" s="130"/>
      <c r="H116" s="130"/>
    </row>
    <row r="117" spans="1:8">
      <c r="A117" s="127" t="s">
        <v>1619</v>
      </c>
      <c r="B117" s="128" t="s">
        <v>1620</v>
      </c>
      <c r="C117" s="125" t="s">
        <v>1509</v>
      </c>
      <c r="D117" s="125" t="s">
        <v>1513</v>
      </c>
      <c r="E117" s="125" t="s">
        <v>1621</v>
      </c>
      <c r="F117" s="125" t="s">
        <v>1622</v>
      </c>
      <c r="G117" s="130"/>
      <c r="H117" s="130"/>
    </row>
    <row r="118" spans="1:8">
      <c r="A118" s="127"/>
      <c r="B118" s="128"/>
      <c r="C118" s="125" t="s">
        <v>1517</v>
      </c>
      <c r="D118" s="125" t="s">
        <v>1518</v>
      </c>
      <c r="E118" s="125" t="s">
        <v>1621</v>
      </c>
      <c r="F118" s="125" t="s">
        <v>1618</v>
      </c>
      <c r="G118" s="130"/>
      <c r="H118" s="130"/>
    </row>
    <row r="119" spans="1:8">
      <c r="A119" s="127"/>
      <c r="B119" s="128"/>
      <c r="C119" s="125" t="s">
        <v>1520</v>
      </c>
      <c r="D119" s="125" t="s">
        <v>1531</v>
      </c>
      <c r="E119" s="125" t="s">
        <v>1512</v>
      </c>
      <c r="F119" s="125" t="s">
        <v>1623</v>
      </c>
      <c r="G119" s="130"/>
      <c r="H119" s="130"/>
    </row>
    <row r="120" spans="1:8">
      <c r="A120" s="127" t="s">
        <v>1624</v>
      </c>
      <c r="B120" s="128" t="s">
        <v>1625</v>
      </c>
      <c r="C120" s="125" t="s">
        <v>1509</v>
      </c>
      <c r="D120" s="125" t="s">
        <v>1513</v>
      </c>
      <c r="E120" s="125" t="s">
        <v>1626</v>
      </c>
      <c r="F120" s="125" t="s">
        <v>1627</v>
      </c>
      <c r="G120" s="130"/>
      <c r="H120" s="130"/>
    </row>
    <row r="121" spans="1:8">
      <c r="A121" s="127"/>
      <c r="B121" s="128"/>
      <c r="C121" s="125" t="s">
        <v>1517</v>
      </c>
      <c r="D121" s="125" t="s">
        <v>1518</v>
      </c>
      <c r="E121" s="125" t="s">
        <v>1628</v>
      </c>
      <c r="F121" s="125" t="s">
        <v>1629</v>
      </c>
      <c r="G121" s="130"/>
      <c r="H121" s="130"/>
    </row>
    <row r="122" spans="1:8">
      <c r="A122" s="127"/>
      <c r="B122" s="128"/>
      <c r="C122" s="125" t="s">
        <v>1520</v>
      </c>
      <c r="D122" s="125" t="s">
        <v>1531</v>
      </c>
      <c r="E122" s="125" t="s">
        <v>1630</v>
      </c>
      <c r="F122" s="125" t="s">
        <v>1631</v>
      </c>
      <c r="G122" s="130"/>
      <c r="H122" s="130"/>
    </row>
    <row r="123" spans="1:8">
      <c r="A123" s="124" t="s">
        <v>1632</v>
      </c>
      <c r="B123" s="125"/>
      <c r="C123" s="126"/>
      <c r="D123" s="126"/>
      <c r="E123" s="126"/>
      <c r="F123" s="126"/>
      <c r="G123" s="130"/>
      <c r="H123" s="130"/>
    </row>
    <row r="124" ht="22.5" spans="1:8">
      <c r="A124" s="127" t="s">
        <v>1633</v>
      </c>
      <c r="B124" s="128" t="s">
        <v>1634</v>
      </c>
      <c r="C124" s="125" t="s">
        <v>1517</v>
      </c>
      <c r="D124" s="125" t="s">
        <v>1518</v>
      </c>
      <c r="E124" s="125" t="s">
        <v>1635</v>
      </c>
      <c r="F124" s="125" t="s">
        <v>1636</v>
      </c>
      <c r="G124" s="130"/>
      <c r="H124" s="130"/>
    </row>
    <row r="125" ht="22.5" spans="1:8">
      <c r="A125" s="127"/>
      <c r="B125" s="128"/>
      <c r="C125" s="125" t="s">
        <v>1520</v>
      </c>
      <c r="D125" s="125" t="s">
        <v>1523</v>
      </c>
      <c r="E125" s="125" t="s">
        <v>1637</v>
      </c>
      <c r="F125" s="125" t="s">
        <v>1636</v>
      </c>
      <c r="G125" s="130"/>
      <c r="H125" s="130"/>
    </row>
    <row r="126" spans="1:8">
      <c r="A126" s="127" t="s">
        <v>1638</v>
      </c>
      <c r="B126" s="128" t="s">
        <v>1639</v>
      </c>
      <c r="C126" s="125" t="s">
        <v>1509</v>
      </c>
      <c r="D126" s="125" t="s">
        <v>1510</v>
      </c>
      <c r="E126" s="125" t="s">
        <v>1640</v>
      </c>
      <c r="F126" s="125" t="s">
        <v>1641</v>
      </c>
      <c r="G126" s="130"/>
      <c r="H126" s="130"/>
    </row>
    <row r="127" spans="1:8">
      <c r="A127" s="127"/>
      <c r="B127" s="128"/>
      <c r="C127" s="125" t="s">
        <v>1509</v>
      </c>
      <c r="D127" s="125" t="s">
        <v>1515</v>
      </c>
      <c r="E127" s="125" t="s">
        <v>1642</v>
      </c>
      <c r="F127" s="125" t="s">
        <v>1512</v>
      </c>
      <c r="G127" s="130"/>
      <c r="H127" s="130"/>
    </row>
    <row r="128" ht="22.5" spans="1:8">
      <c r="A128" s="127"/>
      <c r="B128" s="128"/>
      <c r="C128" s="125" t="s">
        <v>1517</v>
      </c>
      <c r="D128" s="125" t="s">
        <v>1518</v>
      </c>
      <c r="E128" s="125" t="s">
        <v>1643</v>
      </c>
      <c r="F128" s="125" t="s">
        <v>1644</v>
      </c>
      <c r="G128" s="130"/>
      <c r="H128" s="130"/>
    </row>
    <row r="129" ht="33.75" spans="1:8">
      <c r="A129" s="127"/>
      <c r="B129" s="128"/>
      <c r="C129" s="125" t="s">
        <v>1517</v>
      </c>
      <c r="D129" s="125" t="s">
        <v>1518</v>
      </c>
      <c r="E129" s="125" t="s">
        <v>1645</v>
      </c>
      <c r="F129" s="125" t="s">
        <v>1646</v>
      </c>
      <c r="G129" s="130"/>
      <c r="H129" s="130"/>
    </row>
    <row r="130" ht="22.5" spans="1:8">
      <c r="A130" s="127"/>
      <c r="B130" s="128"/>
      <c r="C130" s="125" t="s">
        <v>1520</v>
      </c>
      <c r="D130" s="125" t="s">
        <v>1523</v>
      </c>
      <c r="E130" s="125" t="s">
        <v>1647</v>
      </c>
      <c r="F130" s="125" t="s">
        <v>1648</v>
      </c>
      <c r="G130" s="130"/>
      <c r="H130" s="130"/>
    </row>
    <row r="131" ht="22.5" spans="1:8">
      <c r="A131" s="127"/>
      <c r="B131" s="128"/>
      <c r="C131" s="125" t="s">
        <v>1520</v>
      </c>
      <c r="D131" s="125" t="s">
        <v>1523</v>
      </c>
      <c r="E131" s="125" t="s">
        <v>1643</v>
      </c>
      <c r="F131" s="125" t="s">
        <v>1644</v>
      </c>
      <c r="G131" s="130"/>
      <c r="H131" s="130"/>
    </row>
    <row r="132" spans="1:8">
      <c r="A132" s="127" t="s">
        <v>1649</v>
      </c>
      <c r="B132" s="128" t="s">
        <v>1650</v>
      </c>
      <c r="C132" s="125" t="s">
        <v>1509</v>
      </c>
      <c r="D132" s="125" t="s">
        <v>1510</v>
      </c>
      <c r="E132" s="125" t="s">
        <v>1651</v>
      </c>
      <c r="F132" s="125" t="s">
        <v>1652</v>
      </c>
      <c r="G132" s="130"/>
      <c r="H132" s="130"/>
    </row>
    <row r="133" ht="22.5" spans="1:8">
      <c r="A133" s="127"/>
      <c r="B133" s="128"/>
      <c r="C133" s="125" t="s">
        <v>1509</v>
      </c>
      <c r="D133" s="125" t="s">
        <v>1515</v>
      </c>
      <c r="E133" s="125" t="s">
        <v>1653</v>
      </c>
      <c r="F133" s="125" t="s">
        <v>1654</v>
      </c>
      <c r="G133" s="130"/>
      <c r="H133" s="130"/>
    </row>
    <row r="134" spans="1:8">
      <c r="A134" s="127"/>
      <c r="B134" s="128"/>
      <c r="C134" s="125" t="s">
        <v>1517</v>
      </c>
      <c r="D134" s="125" t="s">
        <v>1518</v>
      </c>
      <c r="E134" s="125" t="s">
        <v>1655</v>
      </c>
      <c r="F134" s="125" t="s">
        <v>1656</v>
      </c>
      <c r="G134" s="130"/>
      <c r="H134" s="130"/>
    </row>
    <row r="135" ht="22.5" spans="1:8">
      <c r="A135" s="127"/>
      <c r="B135" s="128"/>
      <c r="C135" s="125" t="s">
        <v>1520</v>
      </c>
      <c r="D135" s="125" t="s">
        <v>1523</v>
      </c>
      <c r="E135" s="125" t="s">
        <v>1657</v>
      </c>
      <c r="F135" s="125" t="s">
        <v>1658</v>
      </c>
      <c r="G135" s="130"/>
      <c r="H135" s="130"/>
    </row>
  </sheetData>
  <mergeCells count="77">
    <mergeCell ref="A1:H1"/>
    <mergeCell ref="A6:A11"/>
    <mergeCell ref="A12:A18"/>
    <mergeCell ref="A19:A23"/>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9:A91"/>
    <mergeCell ref="A92:A94"/>
    <mergeCell ref="A96:A98"/>
    <mergeCell ref="A99:A101"/>
    <mergeCell ref="A102:A104"/>
    <mergeCell ref="A105:A107"/>
    <mergeCell ref="A108:A110"/>
    <mergeCell ref="A112:A114"/>
    <mergeCell ref="A115:A116"/>
    <mergeCell ref="A117:A119"/>
    <mergeCell ref="A120:A122"/>
    <mergeCell ref="A124:A125"/>
    <mergeCell ref="A126:A131"/>
    <mergeCell ref="A132:A135"/>
    <mergeCell ref="B6:B11"/>
    <mergeCell ref="B12:B18"/>
    <mergeCell ref="B19:B23"/>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9:B91"/>
    <mergeCell ref="B92:B94"/>
    <mergeCell ref="B96:B98"/>
    <mergeCell ref="B99:B101"/>
    <mergeCell ref="B102:B104"/>
    <mergeCell ref="B105:B107"/>
    <mergeCell ref="B108:B110"/>
    <mergeCell ref="B112:B114"/>
    <mergeCell ref="B115:B116"/>
    <mergeCell ref="B117:B119"/>
    <mergeCell ref="B120:B122"/>
    <mergeCell ref="B124:B125"/>
    <mergeCell ref="B126:B131"/>
    <mergeCell ref="B132:B135"/>
  </mergeCells>
  <pageMargins left="0.75" right="0.75" top="1" bottom="1" header="0.5" footer="0.5"/>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H14" sqref="H14"/>
    </sheetView>
  </sheetViews>
  <sheetFormatPr defaultColWidth="9" defaultRowHeight="13.5" outlineLevelCol="1"/>
  <cols>
    <col min="1" max="1" width="20.25" style="97" customWidth="1"/>
    <col min="2" max="2" width="64" style="97" customWidth="1"/>
    <col min="3" max="16384" width="9" style="97"/>
  </cols>
  <sheetData>
    <row r="1" s="95" customFormat="1" ht="39" customHeight="1" spans="1:2">
      <c r="A1" s="98" t="s">
        <v>1659</v>
      </c>
      <c r="B1" s="98"/>
    </row>
    <row r="2" s="96" customFormat="1" ht="20" customHeight="1"/>
    <row r="3" s="97" customFormat="1" ht="18.75" spans="1:2">
      <c r="A3" s="99" t="s">
        <v>1454</v>
      </c>
      <c r="B3" s="100" t="s">
        <v>1455</v>
      </c>
    </row>
    <row r="4" s="97" customFormat="1" ht="272" customHeight="1" spans="1:2">
      <c r="A4" s="101" t="s">
        <v>1456</v>
      </c>
      <c r="B4" s="102" t="s">
        <v>1457</v>
      </c>
    </row>
    <row r="5" s="97" customFormat="1" ht="94.5" spans="1:2">
      <c r="A5" s="101" t="s">
        <v>1458</v>
      </c>
      <c r="B5" s="102" t="s">
        <v>1459</v>
      </c>
    </row>
    <row r="6" s="97" customFormat="1" ht="162" spans="1:2">
      <c r="A6" s="103" t="s">
        <v>1460</v>
      </c>
      <c r="B6" s="102" t="s">
        <v>1461</v>
      </c>
    </row>
    <row r="7" s="97" customFormat="1" ht="135" spans="1:2">
      <c r="A7" s="101" t="s">
        <v>1462</v>
      </c>
      <c r="B7" s="102" t="s">
        <v>1463</v>
      </c>
    </row>
    <row r="8" s="97" customFormat="1" ht="67.5" spans="1:2">
      <c r="A8" s="101" t="s">
        <v>1464</v>
      </c>
      <c r="B8" s="102" t="s">
        <v>1465</v>
      </c>
    </row>
    <row r="9" s="97" customFormat="1" ht="148.5" spans="1:2">
      <c r="A9" s="101" t="s">
        <v>1466</v>
      </c>
      <c r="B9" s="102" t="s">
        <v>1467</v>
      </c>
    </row>
    <row r="10" s="97" customFormat="1" ht="270" spans="1:2">
      <c r="A10" s="101" t="s">
        <v>1468</v>
      </c>
      <c r="B10" s="102" t="s">
        <v>1469</v>
      </c>
    </row>
    <row r="11" s="97" customFormat="1" ht="175.5" spans="1:2">
      <c r="A11" s="104" t="s">
        <v>1470</v>
      </c>
      <c r="B11" s="105" t="s">
        <v>1471</v>
      </c>
    </row>
    <row r="12" s="97" customFormat="1" ht="40.5" spans="1:2">
      <c r="A12" s="104" t="s">
        <v>1472</v>
      </c>
      <c r="B12" s="106" t="s">
        <v>1473</v>
      </c>
    </row>
    <row r="13" s="97" customFormat="1" ht="67.5" spans="1:2">
      <c r="A13" s="104" t="s">
        <v>1474</v>
      </c>
      <c r="B13" s="107" t="s">
        <v>1475</v>
      </c>
    </row>
    <row r="14" s="97" customFormat="1" ht="69" customHeight="1" spans="1:2">
      <c r="A14" s="104" t="s">
        <v>1476</v>
      </c>
      <c r="B14" s="107" t="s">
        <v>1477</v>
      </c>
    </row>
  </sheetData>
  <mergeCells count="1">
    <mergeCell ref="A1:B1"/>
  </mergeCells>
  <conditionalFormatting sqref="A14">
    <cfRule type="expression" dxfId="1" priority="3" stopIfTrue="1">
      <formula>"len($A:$A)=3"</formula>
    </cfRule>
  </conditionalFormatting>
  <conditionalFormatting sqref="A9:A10">
    <cfRule type="expression" dxfId="1" priority="1" stopIfTrue="1">
      <formula>"len($A:$A)=3"</formula>
    </cfRule>
  </conditionalFormatting>
  <conditionalFormatting sqref="A11:A13">
    <cfRule type="expression" dxfId="1" priority="2" stopIfTrue="1">
      <formula>"len($A:$A)=3"</formula>
    </cfRule>
  </conditionalFormatting>
  <pageMargins left="0.75" right="0.75" top="1" bottom="1" header="0.5" footer="0.5"/>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H14" sqref="H14"/>
    </sheetView>
  </sheetViews>
  <sheetFormatPr defaultColWidth="9" defaultRowHeight="13.5" outlineLevelRow="5" outlineLevelCol="5"/>
  <cols>
    <col min="1" max="1" width="31.625" style="85" customWidth="1"/>
    <col min="2" max="16384" width="9" style="85"/>
  </cols>
  <sheetData>
    <row r="1" s="83" customFormat="1" ht="39" customHeight="1" spans="1:6">
      <c r="A1" s="86" t="s">
        <v>1660</v>
      </c>
      <c r="B1" s="86"/>
      <c r="C1" s="86"/>
      <c r="D1" s="86"/>
      <c r="E1" s="86"/>
      <c r="F1" s="86"/>
    </row>
    <row r="2" s="84" customFormat="1" ht="20" customHeight="1" spans="1:6">
      <c r="A2" s="87" t="s">
        <v>1661</v>
      </c>
      <c r="B2" s="87" t="s">
        <v>1451</v>
      </c>
      <c r="C2" s="87"/>
      <c r="D2" s="87"/>
      <c r="E2" s="87"/>
      <c r="F2" s="87"/>
    </row>
    <row r="3" ht="63" customHeight="1" spans="1:6">
      <c r="A3" s="88" t="s">
        <v>1483</v>
      </c>
      <c r="B3" s="89" t="s">
        <v>1662</v>
      </c>
      <c r="C3" s="90"/>
      <c r="D3" s="90"/>
      <c r="E3" s="90"/>
      <c r="F3" s="91"/>
    </row>
    <row r="4" ht="63" customHeight="1" spans="1:6">
      <c r="A4" s="88" t="s">
        <v>1487</v>
      </c>
      <c r="B4" s="89" t="s">
        <v>1662</v>
      </c>
      <c r="C4" s="90"/>
      <c r="D4" s="90"/>
      <c r="E4" s="90"/>
      <c r="F4" s="91"/>
    </row>
    <row r="5" ht="63" customHeight="1" spans="1:6">
      <c r="A5" s="88" t="s">
        <v>1497</v>
      </c>
      <c r="B5" s="89" t="s">
        <v>1662</v>
      </c>
      <c r="C5" s="90"/>
      <c r="D5" s="90"/>
      <c r="E5" s="90"/>
      <c r="F5" s="91"/>
    </row>
    <row r="6" ht="63" customHeight="1" spans="1:6">
      <c r="A6" s="88" t="s">
        <v>1505</v>
      </c>
      <c r="B6" s="92" t="s">
        <v>1663</v>
      </c>
      <c r="C6" s="93"/>
      <c r="D6" s="93"/>
      <c r="E6" s="93"/>
      <c r="F6" s="94"/>
    </row>
  </sheetData>
  <mergeCells count="6">
    <mergeCell ref="A1:F1"/>
    <mergeCell ref="B2:F2"/>
    <mergeCell ref="B3:F3"/>
    <mergeCell ref="B4:F4"/>
    <mergeCell ref="B5:F5"/>
    <mergeCell ref="B6:F6"/>
  </mergeCells>
  <pageMargins left="0.75" right="0.75" top="1" bottom="1" header="0.5" footer="0.5"/>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12"/>
  <sheetViews>
    <sheetView zoomScale="86" zoomScaleNormal="86" workbookViewId="0">
      <pane ySplit="6" topLeftCell="A7" activePane="bottomLeft" state="frozen"/>
      <selection/>
      <selection pane="bottomLeft" activeCell="A1" sqref="A1"/>
    </sheetView>
  </sheetViews>
  <sheetFormatPr defaultColWidth="9" defaultRowHeight="14.25"/>
  <cols>
    <col min="1" max="1" width="44.625" style="3" customWidth="1"/>
    <col min="2" max="3" width="11.125" style="3" customWidth="1"/>
    <col min="4" max="4" width="38" style="3" customWidth="1"/>
    <col min="5" max="5" width="11.375" style="3" customWidth="1"/>
    <col min="6" max="6" width="14.625" style="3" customWidth="1"/>
    <col min="7" max="7" width="14.625" style="4" customWidth="1"/>
    <col min="8" max="8" width="53" style="4" customWidth="1"/>
    <col min="9" max="9" width="10.875" style="4" customWidth="1"/>
    <col min="10" max="10" width="9.625" style="3" customWidth="1"/>
    <col min="11" max="11" width="28.25" style="3" customWidth="1"/>
    <col min="12" max="12" width="13" style="3" customWidth="1"/>
    <col min="13" max="14" width="14.625" style="3" customWidth="1"/>
    <col min="15" max="16384" width="9" style="3"/>
  </cols>
  <sheetData>
    <row r="1" spans="1:13">
      <c r="A1" s="5" t="s">
        <v>1664</v>
      </c>
      <c r="B1" s="6" t="str">
        <f>""</f>
        <v/>
      </c>
      <c r="C1" s="5"/>
      <c r="D1" s="5"/>
      <c r="E1" s="5"/>
      <c r="F1" s="5"/>
      <c r="J1" s="5"/>
      <c r="K1" s="5"/>
      <c r="L1" s="5"/>
      <c r="M1" s="5"/>
    </row>
    <row r="2" s="1" customFormat="1" ht="25.5" spans="1:14">
      <c r="A2" s="7" t="e">
        <f>#REF!&amp;"年预算收支取数表"</f>
        <v>#REF!</v>
      </c>
      <c r="B2" s="7"/>
      <c r="C2" s="7"/>
      <c r="D2" s="7"/>
      <c r="E2" s="7"/>
      <c r="F2" s="7"/>
      <c r="G2" s="7"/>
      <c r="H2" s="7"/>
      <c r="I2" s="7"/>
      <c r="J2" s="7"/>
      <c r="K2" s="7"/>
      <c r="L2" s="7"/>
      <c r="M2" s="7"/>
      <c r="N2" s="7"/>
    </row>
    <row r="3" spans="1:14">
      <c r="A3" s="6" t="str">
        <f>""</f>
        <v/>
      </c>
      <c r="B3" s="6" t="str">
        <f>""</f>
        <v/>
      </c>
      <c r="C3" s="5"/>
      <c r="D3" s="5"/>
      <c r="E3" s="5"/>
      <c r="F3" s="5"/>
      <c r="J3" s="5"/>
      <c r="K3" s="5"/>
      <c r="L3" s="5"/>
      <c r="M3" s="5"/>
      <c r="N3" s="32" t="s">
        <v>2</v>
      </c>
    </row>
    <row r="4" ht="20.1" customHeight="1" spans="1:14">
      <c r="A4" s="8" t="s">
        <v>1228</v>
      </c>
      <c r="B4" s="8"/>
      <c r="C4" s="8"/>
      <c r="D4" s="8"/>
      <c r="E4" s="8"/>
      <c r="F4" s="8"/>
      <c r="G4" s="8"/>
      <c r="H4" s="8" t="s">
        <v>1665</v>
      </c>
      <c r="I4" s="8"/>
      <c r="J4" s="8"/>
      <c r="K4" s="8"/>
      <c r="L4" s="8"/>
      <c r="M4" s="8"/>
      <c r="N4" s="8"/>
    </row>
    <row r="5" ht="20.1" hidden="1" customHeight="1" spans="1:14">
      <c r="A5" s="9" t="s">
        <v>1228</v>
      </c>
      <c r="B5" s="9" t="s">
        <v>1228</v>
      </c>
      <c r="C5" s="9"/>
      <c r="D5" s="9"/>
      <c r="E5" s="9"/>
      <c r="F5" s="9"/>
      <c r="G5" s="9" t="s">
        <v>1228</v>
      </c>
      <c r="H5" s="9"/>
      <c r="I5" s="9"/>
      <c r="J5" s="9"/>
      <c r="K5" s="9"/>
      <c r="L5" s="9"/>
      <c r="M5" s="9"/>
      <c r="N5" s="9" t="s">
        <v>1665</v>
      </c>
    </row>
    <row r="6" ht="30" customHeight="1" spans="1:14">
      <c r="A6" s="10" t="s">
        <v>1666</v>
      </c>
      <c r="B6" s="11" t="s">
        <v>1184</v>
      </c>
      <c r="C6" s="11" t="s">
        <v>1667</v>
      </c>
      <c r="D6" s="11" t="s">
        <v>1668</v>
      </c>
      <c r="E6" s="11" t="s">
        <v>1669</v>
      </c>
      <c r="F6" s="11" t="s">
        <v>1670</v>
      </c>
      <c r="G6" s="11" t="s">
        <v>1671</v>
      </c>
      <c r="H6" s="10" t="s">
        <v>1666</v>
      </c>
      <c r="I6" s="11" t="s">
        <v>1184</v>
      </c>
      <c r="J6" s="11" t="s">
        <v>1667</v>
      </c>
      <c r="K6" s="11" t="s">
        <v>1668</v>
      </c>
      <c r="L6" s="11" t="s">
        <v>1669</v>
      </c>
      <c r="M6" s="11" t="s">
        <v>1670</v>
      </c>
      <c r="N6" s="11" t="s">
        <v>1671</v>
      </c>
    </row>
    <row r="7" ht="18.95" customHeight="1" spans="1:14">
      <c r="A7" s="12" t="s">
        <v>9</v>
      </c>
      <c r="B7" s="12" t="s">
        <v>1672</v>
      </c>
      <c r="C7" s="874" t="s">
        <v>1672</v>
      </c>
      <c r="D7" s="12" t="s">
        <v>1673</v>
      </c>
      <c r="E7" s="13" t="s">
        <v>1674</v>
      </c>
      <c r="F7" s="13">
        <v>36399</v>
      </c>
      <c r="G7" s="14"/>
      <c r="H7" s="15" t="s">
        <v>1675</v>
      </c>
      <c r="I7" s="33" t="s">
        <v>1187</v>
      </c>
      <c r="J7" s="875" t="s">
        <v>1187</v>
      </c>
      <c r="K7" s="33" t="s">
        <v>1676</v>
      </c>
      <c r="L7" s="13" t="s">
        <v>1674</v>
      </c>
      <c r="M7" s="13">
        <v>27716</v>
      </c>
      <c r="N7" s="14"/>
    </row>
    <row r="8" ht="18.95" customHeight="1" spans="1:14">
      <c r="A8" s="12" t="s">
        <v>10</v>
      </c>
      <c r="B8" s="12" t="s">
        <v>1677</v>
      </c>
      <c r="C8" s="874" t="s">
        <v>1677</v>
      </c>
      <c r="D8" s="12" t="s">
        <v>1678</v>
      </c>
      <c r="E8" s="13" t="s">
        <v>1674</v>
      </c>
      <c r="F8" s="13">
        <v>2875</v>
      </c>
      <c r="G8" s="14"/>
      <c r="H8" s="15" t="s">
        <v>98</v>
      </c>
      <c r="I8" s="33" t="s">
        <v>1679</v>
      </c>
      <c r="J8" s="875" t="s">
        <v>1679</v>
      </c>
      <c r="K8" s="33" t="s">
        <v>1680</v>
      </c>
      <c r="L8" s="13" t="s">
        <v>1674</v>
      </c>
      <c r="M8" s="13">
        <v>636</v>
      </c>
      <c r="N8" s="14"/>
    </row>
    <row r="9" ht="18.95" customHeight="1" spans="1:14">
      <c r="A9" s="12" t="s">
        <v>11</v>
      </c>
      <c r="B9" s="12" t="s">
        <v>1681</v>
      </c>
      <c r="C9" s="874" t="s">
        <v>1681</v>
      </c>
      <c r="D9" s="12" t="s">
        <v>1682</v>
      </c>
      <c r="E9" s="13" t="s">
        <v>1674</v>
      </c>
      <c r="F9" s="13">
        <v>9438</v>
      </c>
      <c r="G9" s="14"/>
      <c r="H9" s="15" t="s">
        <v>99</v>
      </c>
      <c r="I9" s="33" t="s">
        <v>1683</v>
      </c>
      <c r="J9" s="875" t="s">
        <v>1683</v>
      </c>
      <c r="K9" s="33" t="s">
        <v>1684</v>
      </c>
      <c r="L9" s="13" t="s">
        <v>1674</v>
      </c>
      <c r="M9" s="13">
        <v>268</v>
      </c>
      <c r="N9" s="14"/>
    </row>
    <row r="10" ht="18.95" customHeight="1" spans="1:14">
      <c r="A10" s="12" t="s">
        <v>12</v>
      </c>
      <c r="B10" s="12" t="s">
        <v>1685</v>
      </c>
      <c r="C10" s="874" t="s">
        <v>1685</v>
      </c>
      <c r="D10" s="12" t="s">
        <v>1686</v>
      </c>
      <c r="E10" s="13" t="s">
        <v>1674</v>
      </c>
      <c r="F10" s="13">
        <v>1139</v>
      </c>
      <c r="G10" s="14"/>
      <c r="H10" s="15" t="s">
        <v>100</v>
      </c>
      <c r="I10" s="33" t="s">
        <v>1687</v>
      </c>
      <c r="J10" s="875" t="s">
        <v>1687</v>
      </c>
      <c r="K10" s="33" t="s">
        <v>1688</v>
      </c>
      <c r="L10" s="13" t="s">
        <v>1674</v>
      </c>
      <c r="M10" s="13">
        <v>122</v>
      </c>
      <c r="N10" s="14"/>
    </row>
    <row r="11" ht="18.95" customHeight="1" spans="1:14">
      <c r="A11" s="12" t="s">
        <v>1689</v>
      </c>
      <c r="B11" s="12" t="s">
        <v>1690</v>
      </c>
      <c r="C11" s="874" t="s">
        <v>1690</v>
      </c>
      <c r="D11" s="12" t="s">
        <v>1691</v>
      </c>
      <c r="E11" s="13" t="s">
        <v>1674</v>
      </c>
      <c r="F11" s="13">
        <v>0</v>
      </c>
      <c r="G11" s="14"/>
      <c r="H11" s="15" t="s">
        <v>781</v>
      </c>
      <c r="I11" s="33" t="s">
        <v>1692</v>
      </c>
      <c r="J11" s="875" t="s">
        <v>1692</v>
      </c>
      <c r="K11" s="33" t="s">
        <v>1693</v>
      </c>
      <c r="L11" s="13" t="s">
        <v>1674</v>
      </c>
      <c r="M11" s="13">
        <v>0</v>
      </c>
      <c r="N11" s="14"/>
    </row>
    <row r="12" ht="18.95" customHeight="1" spans="1:14">
      <c r="A12" s="12" t="s">
        <v>13</v>
      </c>
      <c r="B12" s="12" t="s">
        <v>1694</v>
      </c>
      <c r="C12" s="874" t="s">
        <v>1694</v>
      </c>
      <c r="D12" s="12" t="s">
        <v>1695</v>
      </c>
      <c r="E12" s="13" t="s">
        <v>1674</v>
      </c>
      <c r="F12" s="13">
        <v>312</v>
      </c>
      <c r="G12" s="14"/>
      <c r="H12" s="15" t="s">
        <v>101</v>
      </c>
      <c r="I12" s="33" t="s">
        <v>1696</v>
      </c>
      <c r="J12" s="875" t="s">
        <v>1696</v>
      </c>
      <c r="K12" s="33" t="s">
        <v>1697</v>
      </c>
      <c r="L12" s="13" t="s">
        <v>1674</v>
      </c>
      <c r="M12" s="13">
        <v>112</v>
      </c>
      <c r="N12" s="14"/>
    </row>
    <row r="13" ht="18.95" customHeight="1" spans="1:14">
      <c r="A13" s="12" t="s">
        <v>14</v>
      </c>
      <c r="B13" s="12" t="s">
        <v>1698</v>
      </c>
      <c r="C13" s="874" t="s">
        <v>1698</v>
      </c>
      <c r="D13" s="12" t="s">
        <v>1699</v>
      </c>
      <c r="E13" s="13" t="s">
        <v>1674</v>
      </c>
      <c r="F13" s="13">
        <v>418</v>
      </c>
      <c r="G13" s="14"/>
      <c r="H13" s="15" t="s">
        <v>1700</v>
      </c>
      <c r="I13" s="33" t="s">
        <v>1701</v>
      </c>
      <c r="J13" s="875" t="s">
        <v>1701</v>
      </c>
      <c r="K13" s="33" t="s">
        <v>1702</v>
      </c>
      <c r="L13" s="13" t="s">
        <v>1674</v>
      </c>
      <c r="M13" s="13">
        <v>0</v>
      </c>
      <c r="N13" s="14"/>
    </row>
    <row r="14" ht="18.95" customHeight="1" spans="1:14">
      <c r="A14" s="12" t="s">
        <v>15</v>
      </c>
      <c r="B14" s="12" t="s">
        <v>1703</v>
      </c>
      <c r="C14" s="874" t="s">
        <v>1703</v>
      </c>
      <c r="D14" s="12" t="s">
        <v>1704</v>
      </c>
      <c r="E14" s="13" t="s">
        <v>1674</v>
      </c>
      <c r="F14" s="13">
        <v>1056</v>
      </c>
      <c r="G14" s="14"/>
      <c r="H14" s="15" t="s">
        <v>102</v>
      </c>
      <c r="I14" s="33" t="s">
        <v>1705</v>
      </c>
      <c r="J14" s="875" t="s">
        <v>1705</v>
      </c>
      <c r="K14" s="33" t="s">
        <v>1706</v>
      </c>
      <c r="L14" s="13" t="s">
        <v>1674</v>
      </c>
      <c r="M14" s="13">
        <v>0</v>
      </c>
      <c r="N14" s="14"/>
    </row>
    <row r="15" ht="18.95" customHeight="1" spans="1:14">
      <c r="A15" s="12" t="s">
        <v>16</v>
      </c>
      <c r="B15" s="12" t="s">
        <v>1707</v>
      </c>
      <c r="C15" s="874" t="s">
        <v>1707</v>
      </c>
      <c r="D15" s="12" t="s">
        <v>1708</v>
      </c>
      <c r="E15" s="13" t="s">
        <v>1674</v>
      </c>
      <c r="F15" s="13">
        <v>397</v>
      </c>
      <c r="G15" s="14"/>
      <c r="H15" s="15" t="s">
        <v>1709</v>
      </c>
      <c r="I15" s="33" t="s">
        <v>1710</v>
      </c>
      <c r="J15" s="875" t="s">
        <v>1710</v>
      </c>
      <c r="K15" s="33" t="s">
        <v>1711</v>
      </c>
      <c r="L15" s="13" t="s">
        <v>1674</v>
      </c>
      <c r="M15" s="13">
        <v>0</v>
      </c>
      <c r="N15" s="14"/>
    </row>
    <row r="16" ht="18.95" customHeight="1" spans="1:14">
      <c r="A16" s="12" t="s">
        <v>17</v>
      </c>
      <c r="B16" s="12" t="s">
        <v>1712</v>
      </c>
      <c r="C16" s="874" t="s">
        <v>1712</v>
      </c>
      <c r="D16" s="12" t="s">
        <v>1713</v>
      </c>
      <c r="E16" s="13" t="s">
        <v>1674</v>
      </c>
      <c r="F16" s="13">
        <v>352</v>
      </c>
      <c r="G16" s="14"/>
      <c r="H16" s="15" t="s">
        <v>103</v>
      </c>
      <c r="I16" s="33" t="s">
        <v>1714</v>
      </c>
      <c r="J16" s="875" t="s">
        <v>1714</v>
      </c>
      <c r="K16" s="33" t="s">
        <v>1715</v>
      </c>
      <c r="L16" s="13" t="s">
        <v>1674</v>
      </c>
      <c r="M16" s="13">
        <v>104</v>
      </c>
      <c r="N16" s="14"/>
    </row>
    <row r="17" ht="18.95" customHeight="1" spans="1:14">
      <c r="A17" s="12" t="s">
        <v>18</v>
      </c>
      <c r="B17" s="12" t="s">
        <v>1716</v>
      </c>
      <c r="C17" s="874" t="s">
        <v>1716</v>
      </c>
      <c r="D17" s="12" t="s">
        <v>1717</v>
      </c>
      <c r="E17" s="13" t="s">
        <v>1674</v>
      </c>
      <c r="F17" s="13">
        <v>366</v>
      </c>
      <c r="G17" s="14"/>
      <c r="H17" s="15" t="s">
        <v>1718</v>
      </c>
      <c r="I17" s="33" t="s">
        <v>1719</v>
      </c>
      <c r="J17" s="875" t="s">
        <v>1719</v>
      </c>
      <c r="K17" s="33" t="s">
        <v>1720</v>
      </c>
      <c r="L17" s="13" t="s">
        <v>1674</v>
      </c>
      <c r="M17" s="13">
        <v>0</v>
      </c>
      <c r="N17" s="14"/>
    </row>
    <row r="18" ht="18.95" customHeight="1" spans="1:14">
      <c r="A18" s="12" t="s">
        <v>19</v>
      </c>
      <c r="B18" s="12" t="s">
        <v>1721</v>
      </c>
      <c r="C18" s="874" t="s">
        <v>1721</v>
      </c>
      <c r="D18" s="12" t="s">
        <v>1722</v>
      </c>
      <c r="E18" s="13" t="s">
        <v>1674</v>
      </c>
      <c r="F18" s="13">
        <v>1846</v>
      </c>
      <c r="G18" s="14"/>
      <c r="H18" s="15" t="s">
        <v>109</v>
      </c>
      <c r="I18" s="33" t="s">
        <v>1723</v>
      </c>
      <c r="J18" s="875" t="s">
        <v>1723</v>
      </c>
      <c r="K18" s="33" t="s">
        <v>1724</v>
      </c>
      <c r="L18" s="13" t="s">
        <v>1674</v>
      </c>
      <c r="M18" s="13">
        <v>0</v>
      </c>
      <c r="N18" s="14"/>
    </row>
    <row r="19" ht="18.95" customHeight="1" spans="1:14">
      <c r="A19" s="12" t="s">
        <v>20</v>
      </c>
      <c r="B19" s="12" t="s">
        <v>1725</v>
      </c>
      <c r="C19" s="874" t="s">
        <v>1725</v>
      </c>
      <c r="D19" s="12" t="s">
        <v>1726</v>
      </c>
      <c r="E19" s="13" t="s">
        <v>1674</v>
      </c>
      <c r="F19" s="13">
        <v>291</v>
      </c>
      <c r="G19" s="14"/>
      <c r="H19" s="15" t="s">
        <v>1727</v>
      </c>
      <c r="I19" s="33" t="s">
        <v>1728</v>
      </c>
      <c r="J19" s="875" t="s">
        <v>1728</v>
      </c>
      <c r="K19" s="33" t="s">
        <v>1729</v>
      </c>
      <c r="L19" s="13" t="s">
        <v>1674</v>
      </c>
      <c r="M19" s="13">
        <v>30</v>
      </c>
      <c r="N19" s="14"/>
    </row>
    <row r="20" ht="18.95" customHeight="1" spans="1:14">
      <c r="A20" s="12" t="s">
        <v>21</v>
      </c>
      <c r="B20" s="12" t="s">
        <v>1730</v>
      </c>
      <c r="C20" s="874" t="s">
        <v>1730</v>
      </c>
      <c r="D20" s="12" t="s">
        <v>1731</v>
      </c>
      <c r="E20" s="13" t="s">
        <v>1674</v>
      </c>
      <c r="F20" s="13">
        <v>6289</v>
      </c>
      <c r="G20" s="14"/>
      <c r="H20" s="15" t="s">
        <v>104</v>
      </c>
      <c r="I20" s="33" t="s">
        <v>1732</v>
      </c>
      <c r="J20" s="875" t="s">
        <v>1732</v>
      </c>
      <c r="K20" s="33" t="s">
        <v>1733</v>
      </c>
      <c r="L20" s="13" t="s">
        <v>1674</v>
      </c>
      <c r="M20" s="13">
        <v>369</v>
      </c>
      <c r="N20" s="14"/>
    </row>
    <row r="21" ht="18.95" customHeight="1" spans="1:14">
      <c r="A21" s="12" t="s">
        <v>22</v>
      </c>
      <c r="B21" s="12" t="s">
        <v>1734</v>
      </c>
      <c r="C21" s="874" t="s">
        <v>1734</v>
      </c>
      <c r="D21" s="12" t="s">
        <v>1735</v>
      </c>
      <c r="E21" s="13" t="s">
        <v>1674</v>
      </c>
      <c r="F21" s="13">
        <v>3622</v>
      </c>
      <c r="G21" s="14"/>
      <c r="H21" s="15" t="s">
        <v>99</v>
      </c>
      <c r="I21" s="33" t="s">
        <v>1736</v>
      </c>
      <c r="J21" s="875" t="s">
        <v>1736</v>
      </c>
      <c r="K21" s="33" t="s">
        <v>1684</v>
      </c>
      <c r="L21" s="13" t="s">
        <v>1674</v>
      </c>
      <c r="M21" s="13">
        <v>205</v>
      </c>
      <c r="N21" s="14"/>
    </row>
    <row r="22" ht="18.95" customHeight="1" spans="1:14">
      <c r="A22" s="12" t="s">
        <v>23</v>
      </c>
      <c r="B22" s="12" t="s">
        <v>1737</v>
      </c>
      <c r="C22" s="874" t="s">
        <v>1737</v>
      </c>
      <c r="D22" s="12" t="s">
        <v>1738</v>
      </c>
      <c r="E22" s="13" t="s">
        <v>1674</v>
      </c>
      <c r="F22" s="13">
        <v>7358</v>
      </c>
      <c r="G22" s="14"/>
      <c r="H22" s="15" t="s">
        <v>100</v>
      </c>
      <c r="I22" s="33" t="s">
        <v>1739</v>
      </c>
      <c r="J22" s="875" t="s">
        <v>1739</v>
      </c>
      <c r="K22" s="33" t="s">
        <v>1688</v>
      </c>
      <c r="L22" s="13" t="s">
        <v>1674</v>
      </c>
      <c r="M22" s="13">
        <v>73</v>
      </c>
      <c r="N22" s="14"/>
    </row>
    <row r="23" ht="18.95" customHeight="1" spans="1:14">
      <c r="A23" s="12" t="s">
        <v>1740</v>
      </c>
      <c r="B23" s="12" t="s">
        <v>1741</v>
      </c>
      <c r="C23" s="874" t="s">
        <v>1741</v>
      </c>
      <c r="D23" s="12" t="s">
        <v>1742</v>
      </c>
      <c r="E23" s="13" t="s">
        <v>1674</v>
      </c>
      <c r="F23" s="13">
        <v>0</v>
      </c>
      <c r="G23" s="14"/>
      <c r="H23" s="15" t="s">
        <v>781</v>
      </c>
      <c r="I23" s="33" t="s">
        <v>1743</v>
      </c>
      <c r="J23" s="875" t="s">
        <v>1743</v>
      </c>
      <c r="K23" s="33" t="s">
        <v>1693</v>
      </c>
      <c r="L23" s="13" t="s">
        <v>1674</v>
      </c>
      <c r="M23" s="13">
        <v>0</v>
      </c>
      <c r="N23" s="14"/>
    </row>
    <row r="24" ht="18.95" customHeight="1" spans="1:14">
      <c r="A24" s="12"/>
      <c r="B24" s="12" t="s">
        <v>1677</v>
      </c>
      <c r="C24" s="874" t="s">
        <v>1744</v>
      </c>
      <c r="D24" s="12" t="s">
        <v>1745</v>
      </c>
      <c r="E24" s="13" t="s">
        <v>1674</v>
      </c>
      <c r="F24" s="13">
        <v>640</v>
      </c>
      <c r="G24" s="14"/>
      <c r="H24" s="15" t="s">
        <v>105</v>
      </c>
      <c r="I24" s="33" t="s">
        <v>1746</v>
      </c>
      <c r="J24" s="875" t="s">
        <v>1746</v>
      </c>
      <c r="K24" s="33" t="s">
        <v>1747</v>
      </c>
      <c r="L24" s="13" t="s">
        <v>1674</v>
      </c>
      <c r="M24" s="13">
        <v>41</v>
      </c>
      <c r="N24" s="14"/>
    </row>
    <row r="25" ht="18.95" customHeight="1" spans="1:14">
      <c r="A25" s="12" t="s">
        <v>25</v>
      </c>
      <c r="B25" s="12" t="s">
        <v>1748</v>
      </c>
      <c r="C25" s="874" t="s">
        <v>1748</v>
      </c>
      <c r="D25" s="12" t="s">
        <v>1749</v>
      </c>
      <c r="E25" s="13" t="s">
        <v>1674</v>
      </c>
      <c r="F25" s="13">
        <v>13580</v>
      </c>
      <c r="G25" s="14"/>
      <c r="H25" s="15" t="s">
        <v>106</v>
      </c>
      <c r="I25" s="33" t="s">
        <v>1750</v>
      </c>
      <c r="J25" s="875" t="s">
        <v>1750</v>
      </c>
      <c r="K25" s="33" t="s">
        <v>1751</v>
      </c>
      <c r="L25" s="13" t="s">
        <v>1674</v>
      </c>
      <c r="M25" s="13">
        <v>20</v>
      </c>
      <c r="N25" s="14"/>
    </row>
    <row r="26" ht="18.95" customHeight="1" spans="1:14">
      <c r="A26" s="12" t="s">
        <v>26</v>
      </c>
      <c r="B26" s="12" t="s">
        <v>1752</v>
      </c>
      <c r="C26" s="874" t="s">
        <v>1752</v>
      </c>
      <c r="D26" s="12" t="s">
        <v>1753</v>
      </c>
      <c r="E26" s="13" t="s">
        <v>1674</v>
      </c>
      <c r="F26" s="13">
        <v>2274</v>
      </c>
      <c r="G26" s="14"/>
      <c r="H26" s="15" t="s">
        <v>1754</v>
      </c>
      <c r="I26" s="33" t="s">
        <v>1755</v>
      </c>
      <c r="J26" s="875" t="s">
        <v>1755</v>
      </c>
      <c r="K26" s="33" t="s">
        <v>1756</v>
      </c>
      <c r="L26" s="13" t="s">
        <v>1674</v>
      </c>
      <c r="M26" s="13">
        <v>0</v>
      </c>
      <c r="N26" s="14"/>
    </row>
    <row r="27" ht="18.95" customHeight="1" spans="1:14">
      <c r="A27" s="12" t="s">
        <v>27</v>
      </c>
      <c r="B27" s="12" t="s">
        <v>1757</v>
      </c>
      <c r="C27" s="874" t="s">
        <v>1757</v>
      </c>
      <c r="D27" s="12" t="s">
        <v>1758</v>
      </c>
      <c r="E27" s="13" t="s">
        <v>1674</v>
      </c>
      <c r="F27" s="13">
        <v>1521</v>
      </c>
      <c r="G27" s="14"/>
      <c r="H27" s="15" t="s">
        <v>109</v>
      </c>
      <c r="I27" s="33" t="s">
        <v>1759</v>
      </c>
      <c r="J27" s="875" t="s">
        <v>1759</v>
      </c>
      <c r="K27" s="33" t="s">
        <v>1724</v>
      </c>
      <c r="L27" s="13" t="s">
        <v>1674</v>
      </c>
      <c r="M27" s="13">
        <v>0</v>
      </c>
      <c r="N27" s="14"/>
    </row>
    <row r="28" ht="18.95" customHeight="1" spans="1:14">
      <c r="A28" s="12" t="s">
        <v>28</v>
      </c>
      <c r="B28" s="12" t="s">
        <v>1760</v>
      </c>
      <c r="C28" s="874" t="s">
        <v>1760</v>
      </c>
      <c r="D28" s="12" t="s">
        <v>1761</v>
      </c>
      <c r="E28" s="13" t="s">
        <v>1674</v>
      </c>
      <c r="F28" s="13">
        <v>2449</v>
      </c>
      <c r="G28" s="14"/>
      <c r="H28" s="15" t="s">
        <v>107</v>
      </c>
      <c r="I28" s="33" t="s">
        <v>1762</v>
      </c>
      <c r="J28" s="875" t="s">
        <v>1762</v>
      </c>
      <c r="K28" s="33" t="s">
        <v>1763</v>
      </c>
      <c r="L28" s="13" t="s">
        <v>1674</v>
      </c>
      <c r="M28" s="13">
        <v>30</v>
      </c>
      <c r="N28" s="14"/>
    </row>
    <row r="29" ht="18.95" customHeight="1" spans="1:14">
      <c r="A29" s="12" t="s">
        <v>1764</v>
      </c>
      <c r="B29" s="12" t="s">
        <v>1765</v>
      </c>
      <c r="C29" s="874" t="s">
        <v>1765</v>
      </c>
      <c r="D29" s="12" t="s">
        <v>1766</v>
      </c>
      <c r="E29" s="13" t="s">
        <v>1674</v>
      </c>
      <c r="F29" s="13">
        <v>0</v>
      </c>
      <c r="G29" s="14"/>
      <c r="H29" s="15" t="s">
        <v>108</v>
      </c>
      <c r="I29" s="33" t="s">
        <v>1767</v>
      </c>
      <c r="J29" s="875" t="s">
        <v>1767</v>
      </c>
      <c r="K29" s="33" t="s">
        <v>1768</v>
      </c>
      <c r="L29" s="13" t="s">
        <v>1674</v>
      </c>
      <c r="M29" s="13">
        <v>6057</v>
      </c>
      <c r="N29" s="14"/>
    </row>
    <row r="30" ht="18.95" customHeight="1" spans="1:14">
      <c r="A30" s="12" t="s">
        <v>29</v>
      </c>
      <c r="B30" s="12" t="s">
        <v>1769</v>
      </c>
      <c r="C30" s="874" t="s">
        <v>1769</v>
      </c>
      <c r="D30" s="12" t="s">
        <v>1770</v>
      </c>
      <c r="E30" s="13" t="s">
        <v>1674</v>
      </c>
      <c r="F30" s="13">
        <v>4282</v>
      </c>
      <c r="G30" s="14"/>
      <c r="H30" s="15" t="s">
        <v>99</v>
      </c>
      <c r="I30" s="33" t="s">
        <v>1771</v>
      </c>
      <c r="J30" s="875" t="s">
        <v>1771</v>
      </c>
      <c r="K30" s="33" t="s">
        <v>1684</v>
      </c>
      <c r="L30" s="13" t="s">
        <v>1674</v>
      </c>
      <c r="M30" s="13">
        <v>4333</v>
      </c>
      <c r="N30" s="14"/>
    </row>
    <row r="31" ht="18.95" customHeight="1" spans="1:14">
      <c r="A31" s="12" t="s">
        <v>31</v>
      </c>
      <c r="B31" s="12" t="s">
        <v>1772</v>
      </c>
      <c r="C31" s="874" t="s">
        <v>1772</v>
      </c>
      <c r="D31" s="12" t="s">
        <v>1773</v>
      </c>
      <c r="E31" s="13" t="s">
        <v>1674</v>
      </c>
      <c r="F31" s="13">
        <v>3054</v>
      </c>
      <c r="G31" s="14"/>
      <c r="H31" s="15" t="s">
        <v>100</v>
      </c>
      <c r="I31" s="33" t="s">
        <v>1774</v>
      </c>
      <c r="J31" s="875" t="s">
        <v>1774</v>
      </c>
      <c r="K31" s="33" t="s">
        <v>1688</v>
      </c>
      <c r="L31" s="13" t="s">
        <v>1674</v>
      </c>
      <c r="M31" s="13">
        <v>1455</v>
      </c>
      <c r="N31" s="14"/>
    </row>
    <row r="32" ht="18.95" customHeight="1" spans="1:14">
      <c r="A32" s="16"/>
      <c r="B32" s="16"/>
      <c r="C32" s="16"/>
      <c r="D32" s="16"/>
      <c r="E32" s="13" t="s">
        <v>1674</v>
      </c>
      <c r="F32" s="13"/>
      <c r="G32" s="14"/>
      <c r="H32" s="15" t="s">
        <v>781</v>
      </c>
      <c r="I32" s="33" t="s">
        <v>1775</v>
      </c>
      <c r="J32" s="875" t="s">
        <v>1775</v>
      </c>
      <c r="K32" s="33" t="s">
        <v>1693</v>
      </c>
      <c r="L32" s="13" t="s">
        <v>1674</v>
      </c>
      <c r="M32" s="13">
        <v>0</v>
      </c>
      <c r="N32" s="14"/>
    </row>
    <row r="33" ht="18.95" customHeight="1" spans="1:14">
      <c r="A33" s="17" t="s">
        <v>32</v>
      </c>
      <c r="B33" s="18" t="str">
        <f>""</f>
        <v/>
      </c>
      <c r="C33" s="19" t="str">
        <f>""</f>
        <v/>
      </c>
      <c r="D33" s="17" t="s">
        <v>32</v>
      </c>
      <c r="E33" s="13" t="s">
        <v>1674</v>
      </c>
      <c r="F33" s="13"/>
      <c r="G33" s="20"/>
      <c r="H33" s="15" t="s">
        <v>1776</v>
      </c>
      <c r="I33" s="33" t="s">
        <v>1777</v>
      </c>
      <c r="J33" s="875" t="s">
        <v>1777</v>
      </c>
      <c r="K33" s="33" t="s">
        <v>1778</v>
      </c>
      <c r="L33" s="13" t="s">
        <v>1674</v>
      </c>
      <c r="M33" s="13">
        <v>0</v>
      </c>
      <c r="N33" s="14"/>
    </row>
    <row r="34" ht="18.95" customHeight="1" spans="1:14">
      <c r="A34" s="21" t="s">
        <v>33</v>
      </c>
      <c r="B34" s="22" t="s">
        <v>1779</v>
      </c>
      <c r="C34" s="876" t="s">
        <v>1779</v>
      </c>
      <c r="D34" s="12" t="s">
        <v>33</v>
      </c>
      <c r="E34" s="13" t="s">
        <v>1674</v>
      </c>
      <c r="F34" s="13"/>
      <c r="G34" s="20"/>
      <c r="H34" s="15" t="s">
        <v>1780</v>
      </c>
      <c r="I34" s="33" t="s">
        <v>1781</v>
      </c>
      <c r="J34" s="875" t="s">
        <v>1781</v>
      </c>
      <c r="K34" s="33" t="s">
        <v>1782</v>
      </c>
      <c r="L34" s="13" t="s">
        <v>1674</v>
      </c>
      <c r="M34" s="13">
        <v>0</v>
      </c>
      <c r="N34" s="14"/>
    </row>
    <row r="35" ht="18.95" customHeight="1" spans="1:14">
      <c r="A35" s="23" t="s">
        <v>1783</v>
      </c>
      <c r="B35" s="12" t="s">
        <v>1784</v>
      </c>
      <c r="C35" s="12" t="s">
        <v>1784</v>
      </c>
      <c r="D35" s="12" t="s">
        <v>1785</v>
      </c>
      <c r="E35" s="13" t="s">
        <v>1674</v>
      </c>
      <c r="F35" s="13">
        <v>136210</v>
      </c>
      <c r="G35" s="24"/>
      <c r="H35" s="15" t="s">
        <v>1786</v>
      </c>
      <c r="I35" s="33" t="s">
        <v>1787</v>
      </c>
      <c r="J35" s="875" t="s">
        <v>1787</v>
      </c>
      <c r="K35" s="33" t="s">
        <v>1788</v>
      </c>
      <c r="L35" s="13" t="s">
        <v>1674</v>
      </c>
      <c r="M35" s="13">
        <v>0</v>
      </c>
      <c r="N35" s="14"/>
    </row>
    <row r="36" ht="18.95" customHeight="1" spans="1:14">
      <c r="A36" s="23" t="s">
        <v>1789</v>
      </c>
      <c r="B36" s="12" t="s">
        <v>1790</v>
      </c>
      <c r="C36" s="874" t="s">
        <v>1790</v>
      </c>
      <c r="D36" s="12" t="s">
        <v>1791</v>
      </c>
      <c r="E36" s="13" t="s">
        <v>1674</v>
      </c>
      <c r="F36" s="13">
        <v>1583</v>
      </c>
      <c r="G36" s="25"/>
      <c r="H36" s="15" t="s">
        <v>1792</v>
      </c>
      <c r="I36" s="33" t="s">
        <v>1793</v>
      </c>
      <c r="J36" s="875" t="s">
        <v>1793</v>
      </c>
      <c r="K36" s="33" t="s">
        <v>1794</v>
      </c>
      <c r="L36" s="13" t="s">
        <v>1674</v>
      </c>
      <c r="M36" s="13">
        <v>0</v>
      </c>
      <c r="N36" s="14"/>
    </row>
    <row r="37" ht="18.95" customHeight="1" spans="1:14">
      <c r="A37" s="26" t="s">
        <v>35</v>
      </c>
      <c r="B37" s="12" t="s">
        <v>1795</v>
      </c>
      <c r="C37" s="874" t="s">
        <v>1795</v>
      </c>
      <c r="D37" s="12" t="s">
        <v>1796</v>
      </c>
      <c r="E37" s="13" t="s">
        <v>1674</v>
      </c>
      <c r="F37" s="13">
        <v>1214</v>
      </c>
      <c r="G37" s="25"/>
      <c r="H37" s="15" t="s">
        <v>110</v>
      </c>
      <c r="I37" s="33" t="s">
        <v>1797</v>
      </c>
      <c r="J37" s="875" t="s">
        <v>1797</v>
      </c>
      <c r="K37" s="33" t="s">
        <v>1798</v>
      </c>
      <c r="L37" s="13" t="s">
        <v>1674</v>
      </c>
      <c r="M37" s="13">
        <v>39</v>
      </c>
      <c r="N37" s="14"/>
    </row>
    <row r="38" ht="18.95" customHeight="1" spans="1:14">
      <c r="A38" s="26" t="s">
        <v>36</v>
      </c>
      <c r="B38" s="12" t="s">
        <v>1799</v>
      </c>
      <c r="C38" s="874" t="s">
        <v>1799</v>
      </c>
      <c r="D38" s="12" t="s">
        <v>1800</v>
      </c>
      <c r="E38" s="13" t="s">
        <v>1674</v>
      </c>
      <c r="F38" s="13">
        <v>369</v>
      </c>
      <c r="G38" s="25"/>
      <c r="H38" s="15" t="s">
        <v>1801</v>
      </c>
      <c r="I38" s="33" t="s">
        <v>1802</v>
      </c>
      <c r="J38" s="875" t="s">
        <v>1802</v>
      </c>
      <c r="K38" s="33" t="s">
        <v>1803</v>
      </c>
      <c r="L38" s="13" t="s">
        <v>1674</v>
      </c>
      <c r="M38" s="13">
        <v>0</v>
      </c>
      <c r="N38" s="14"/>
    </row>
    <row r="39" ht="18.95" customHeight="1" spans="1:14">
      <c r="A39" s="26" t="s">
        <v>1804</v>
      </c>
      <c r="B39" s="12" t="s">
        <v>1805</v>
      </c>
      <c r="C39" s="874" t="s">
        <v>1805</v>
      </c>
      <c r="D39" s="12" t="s">
        <v>1806</v>
      </c>
      <c r="E39" s="13" t="s">
        <v>1674</v>
      </c>
      <c r="F39" s="13">
        <v>0</v>
      </c>
      <c r="G39" s="25"/>
      <c r="H39" s="15" t="s">
        <v>109</v>
      </c>
      <c r="I39" s="33" t="s">
        <v>1807</v>
      </c>
      <c r="J39" s="875" t="s">
        <v>1807</v>
      </c>
      <c r="K39" s="33" t="s">
        <v>1724</v>
      </c>
      <c r="L39" s="13" t="s">
        <v>1674</v>
      </c>
      <c r="M39" s="13">
        <v>0</v>
      </c>
      <c r="N39" s="14"/>
    </row>
    <row r="40" ht="18.95" customHeight="1" spans="1:14">
      <c r="A40" s="26" t="s">
        <v>1808</v>
      </c>
      <c r="B40" s="12" t="s">
        <v>1809</v>
      </c>
      <c r="C40" s="874" t="s">
        <v>1809</v>
      </c>
      <c r="D40" s="12" t="s">
        <v>1810</v>
      </c>
      <c r="E40" s="13" t="s">
        <v>1674</v>
      </c>
      <c r="F40" s="13">
        <v>0</v>
      </c>
      <c r="G40" s="24"/>
      <c r="H40" s="15" t="s">
        <v>769</v>
      </c>
      <c r="I40" s="33" t="s">
        <v>1811</v>
      </c>
      <c r="J40" s="875" t="s">
        <v>1811</v>
      </c>
      <c r="K40" s="33" t="s">
        <v>1812</v>
      </c>
      <c r="L40" s="13" t="s">
        <v>1674</v>
      </c>
      <c r="M40" s="13">
        <v>230</v>
      </c>
      <c r="N40" s="14"/>
    </row>
    <row r="41" ht="18.95" customHeight="1" spans="1:14">
      <c r="A41" s="26" t="s">
        <v>1813</v>
      </c>
      <c r="B41" s="12" t="s">
        <v>1814</v>
      </c>
      <c r="C41" s="874" t="s">
        <v>1814</v>
      </c>
      <c r="D41" s="12" t="s">
        <v>1815</v>
      </c>
      <c r="E41" s="13" t="s">
        <v>1674</v>
      </c>
      <c r="F41" s="13">
        <v>61584</v>
      </c>
      <c r="G41" s="25"/>
      <c r="H41" s="15" t="s">
        <v>112</v>
      </c>
      <c r="I41" s="33" t="s">
        <v>1816</v>
      </c>
      <c r="J41" s="875" t="s">
        <v>1816</v>
      </c>
      <c r="K41" s="33" t="s">
        <v>1817</v>
      </c>
      <c r="L41" s="13" t="s">
        <v>1674</v>
      </c>
      <c r="M41" s="13">
        <v>4476</v>
      </c>
      <c r="N41" s="14"/>
    </row>
    <row r="42" ht="18.95" customHeight="1" spans="1:14">
      <c r="A42" s="26" t="s">
        <v>39</v>
      </c>
      <c r="B42" s="12" t="s">
        <v>1818</v>
      </c>
      <c r="C42" s="874" t="s">
        <v>1818</v>
      </c>
      <c r="D42" s="12" t="s">
        <v>1819</v>
      </c>
      <c r="E42" s="13" t="s">
        <v>1674</v>
      </c>
      <c r="F42" s="13">
        <v>3870</v>
      </c>
      <c r="G42" s="25"/>
      <c r="H42" s="15" t="s">
        <v>99</v>
      </c>
      <c r="I42" s="33" t="s">
        <v>1820</v>
      </c>
      <c r="J42" s="875" t="s">
        <v>1820</v>
      </c>
      <c r="K42" s="33" t="s">
        <v>1684</v>
      </c>
      <c r="L42" s="13" t="s">
        <v>1674</v>
      </c>
      <c r="M42" s="13">
        <v>381</v>
      </c>
      <c r="N42" s="14"/>
    </row>
    <row r="43" ht="18.95" customHeight="1" spans="1:14">
      <c r="A43" s="27" t="s">
        <v>40</v>
      </c>
      <c r="B43" s="12" t="s">
        <v>1821</v>
      </c>
      <c r="C43" s="874" t="s">
        <v>1821</v>
      </c>
      <c r="D43" s="12" t="s">
        <v>1822</v>
      </c>
      <c r="E43" s="13" t="s">
        <v>1674</v>
      </c>
      <c r="F43" s="13">
        <v>18300</v>
      </c>
      <c r="G43" s="25"/>
      <c r="H43" s="15" t="s">
        <v>100</v>
      </c>
      <c r="I43" s="33" t="s">
        <v>1823</v>
      </c>
      <c r="J43" s="875" t="s">
        <v>1823</v>
      </c>
      <c r="K43" s="33" t="s">
        <v>1688</v>
      </c>
      <c r="L43" s="13" t="s">
        <v>1674</v>
      </c>
      <c r="M43" s="13">
        <v>4080</v>
      </c>
      <c r="N43" s="14"/>
    </row>
    <row r="44" ht="18.95" customHeight="1" spans="1:14">
      <c r="A44" s="27" t="s">
        <v>1824</v>
      </c>
      <c r="B44" s="12" t="s">
        <v>1825</v>
      </c>
      <c r="C44" s="874" t="s">
        <v>1825</v>
      </c>
      <c r="D44" s="12" t="s">
        <v>1826</v>
      </c>
      <c r="E44" s="13" t="s">
        <v>1674</v>
      </c>
      <c r="F44" s="13">
        <v>341</v>
      </c>
      <c r="G44" s="25"/>
      <c r="H44" s="15" t="s">
        <v>781</v>
      </c>
      <c r="I44" s="33" t="s">
        <v>1827</v>
      </c>
      <c r="J44" s="875" t="s">
        <v>1827</v>
      </c>
      <c r="K44" s="33" t="s">
        <v>1693</v>
      </c>
      <c r="L44" s="13" t="s">
        <v>1674</v>
      </c>
      <c r="M44" s="13">
        <v>0</v>
      </c>
      <c r="N44" s="14"/>
    </row>
    <row r="45" ht="18.95" customHeight="1" spans="1:14">
      <c r="A45" s="28" t="s">
        <v>1828</v>
      </c>
      <c r="B45" s="12" t="s">
        <v>1829</v>
      </c>
      <c r="C45" s="874" t="s">
        <v>1829</v>
      </c>
      <c r="D45" s="12" t="s">
        <v>1830</v>
      </c>
      <c r="E45" s="13" t="s">
        <v>1674</v>
      </c>
      <c r="F45" s="13">
        <v>6674</v>
      </c>
      <c r="G45" s="25"/>
      <c r="H45" s="15" t="s">
        <v>771</v>
      </c>
      <c r="I45" s="33" t="s">
        <v>1831</v>
      </c>
      <c r="J45" s="875" t="s">
        <v>1831</v>
      </c>
      <c r="K45" s="33" t="s">
        <v>1832</v>
      </c>
      <c r="L45" s="13" t="s">
        <v>1674</v>
      </c>
      <c r="M45" s="13">
        <v>0</v>
      </c>
      <c r="N45" s="14"/>
    </row>
    <row r="46" ht="18.95" customHeight="1" spans="1:14">
      <c r="A46" s="29" t="s">
        <v>1833</v>
      </c>
      <c r="B46" s="12" t="s">
        <v>1834</v>
      </c>
      <c r="C46" s="874" t="s">
        <v>1834</v>
      </c>
      <c r="D46" s="12" t="s">
        <v>1835</v>
      </c>
      <c r="E46" s="13" t="s">
        <v>1674</v>
      </c>
      <c r="F46" s="13">
        <v>1435</v>
      </c>
      <c r="G46" s="25"/>
      <c r="H46" s="15" t="s">
        <v>770</v>
      </c>
      <c r="I46" s="33" t="s">
        <v>1836</v>
      </c>
      <c r="J46" s="875" t="s">
        <v>1836</v>
      </c>
      <c r="K46" s="33" t="s">
        <v>1837</v>
      </c>
      <c r="L46" s="13" t="s">
        <v>1674</v>
      </c>
      <c r="M46" s="13">
        <v>0</v>
      </c>
      <c r="N46" s="14"/>
    </row>
    <row r="47" ht="18.95" customHeight="1" spans="1:14">
      <c r="A47" s="30" t="s">
        <v>41</v>
      </c>
      <c r="B47" s="12" t="s">
        <v>1838</v>
      </c>
      <c r="C47" s="874" t="s">
        <v>1838</v>
      </c>
      <c r="D47" s="12" t="s">
        <v>1839</v>
      </c>
      <c r="E47" s="13" t="s">
        <v>1674</v>
      </c>
      <c r="F47" s="13">
        <v>236</v>
      </c>
      <c r="G47" s="25"/>
      <c r="H47" s="15" t="s">
        <v>1840</v>
      </c>
      <c r="I47" s="33" t="s">
        <v>1841</v>
      </c>
      <c r="J47" s="875" t="s">
        <v>1841</v>
      </c>
      <c r="K47" s="33" t="s">
        <v>1842</v>
      </c>
      <c r="L47" s="13" t="s">
        <v>1674</v>
      </c>
      <c r="M47" s="13">
        <v>0</v>
      </c>
      <c r="N47" s="14"/>
    </row>
    <row r="48" ht="18.95" customHeight="1" spans="1:14">
      <c r="A48" s="30" t="s">
        <v>42</v>
      </c>
      <c r="B48" s="12" t="s">
        <v>1843</v>
      </c>
      <c r="C48" s="874" t="s">
        <v>1843</v>
      </c>
      <c r="D48" s="12" t="s">
        <v>1844</v>
      </c>
      <c r="E48" s="13" t="s">
        <v>1674</v>
      </c>
      <c r="F48" s="13">
        <v>1753</v>
      </c>
      <c r="G48" s="25"/>
      <c r="H48" s="15" t="s">
        <v>1845</v>
      </c>
      <c r="I48" s="33" t="s">
        <v>1846</v>
      </c>
      <c r="J48" s="875" t="s">
        <v>1846</v>
      </c>
      <c r="K48" s="33" t="s">
        <v>1847</v>
      </c>
      <c r="L48" s="13" t="s">
        <v>1674</v>
      </c>
      <c r="M48" s="13">
        <v>5</v>
      </c>
      <c r="N48" s="14"/>
    </row>
    <row r="49" ht="18.95" customHeight="1" spans="1:14">
      <c r="A49" s="30" t="s">
        <v>1848</v>
      </c>
      <c r="B49" s="12" t="s">
        <v>1849</v>
      </c>
      <c r="C49" s="874" t="s">
        <v>1849</v>
      </c>
      <c r="D49" s="12" t="s">
        <v>1850</v>
      </c>
      <c r="E49" s="13" t="s">
        <v>1674</v>
      </c>
      <c r="F49" s="13">
        <v>0</v>
      </c>
      <c r="G49" s="25"/>
      <c r="H49" s="15" t="s">
        <v>113</v>
      </c>
      <c r="I49" s="33" t="s">
        <v>1851</v>
      </c>
      <c r="J49" s="875" t="s">
        <v>1851</v>
      </c>
      <c r="K49" s="33" t="s">
        <v>1852</v>
      </c>
      <c r="L49" s="13" t="s">
        <v>1674</v>
      </c>
      <c r="M49" s="13">
        <v>10</v>
      </c>
      <c r="N49" s="14"/>
    </row>
    <row r="50" ht="18.95" customHeight="1" spans="1:14">
      <c r="A50" s="30" t="s">
        <v>1853</v>
      </c>
      <c r="B50" s="12" t="s">
        <v>1854</v>
      </c>
      <c r="C50" s="874" t="s">
        <v>1854</v>
      </c>
      <c r="D50" s="12" t="s">
        <v>1855</v>
      </c>
      <c r="E50" s="13" t="s">
        <v>1674</v>
      </c>
      <c r="F50" s="13">
        <v>0</v>
      </c>
      <c r="G50" s="25"/>
      <c r="H50" s="15" t="s">
        <v>1856</v>
      </c>
      <c r="I50" s="875" t="s">
        <v>1857</v>
      </c>
      <c r="J50" s="875" t="s">
        <v>1857</v>
      </c>
      <c r="K50" s="33" t="s">
        <v>1858</v>
      </c>
      <c r="L50" s="13" t="s">
        <v>1674</v>
      </c>
      <c r="M50" s="13"/>
      <c r="N50" s="14"/>
    </row>
    <row r="51" ht="18.95" customHeight="1" spans="1:14">
      <c r="A51" s="30" t="s">
        <v>43</v>
      </c>
      <c r="B51" s="12" t="s">
        <v>1859</v>
      </c>
      <c r="C51" s="874" t="s">
        <v>1859</v>
      </c>
      <c r="D51" s="12" t="s">
        <v>1860</v>
      </c>
      <c r="E51" s="13" t="s">
        <v>1674</v>
      </c>
      <c r="F51" s="13">
        <v>744</v>
      </c>
      <c r="G51" s="25"/>
      <c r="H51" s="15" t="s">
        <v>109</v>
      </c>
      <c r="I51" s="33" t="s">
        <v>1861</v>
      </c>
      <c r="J51" s="875" t="s">
        <v>1861</v>
      </c>
      <c r="K51" s="33" t="s">
        <v>1724</v>
      </c>
      <c r="L51" s="13" t="s">
        <v>1674</v>
      </c>
      <c r="M51" s="13">
        <v>0</v>
      </c>
      <c r="N51" s="14"/>
    </row>
    <row r="52" ht="18.95" customHeight="1" spans="1:14">
      <c r="A52" s="30" t="s">
        <v>1862</v>
      </c>
      <c r="B52" s="12" t="s">
        <v>1863</v>
      </c>
      <c r="C52" s="874" t="s">
        <v>1863</v>
      </c>
      <c r="D52" s="12" t="s">
        <v>1864</v>
      </c>
      <c r="E52" s="13" t="s">
        <v>1674</v>
      </c>
      <c r="F52" s="13">
        <v>0</v>
      </c>
      <c r="G52" s="25"/>
      <c r="H52" s="15" t="s">
        <v>1865</v>
      </c>
      <c r="I52" s="33" t="s">
        <v>1866</v>
      </c>
      <c r="J52" s="875" t="s">
        <v>1866</v>
      </c>
      <c r="K52" s="33" t="s">
        <v>1867</v>
      </c>
      <c r="L52" s="13" t="s">
        <v>1674</v>
      </c>
      <c r="M52" s="13">
        <v>0</v>
      </c>
      <c r="N52" s="14"/>
    </row>
    <row r="53" ht="18.95" customHeight="1" spans="1:14">
      <c r="A53" s="31" t="s">
        <v>1868</v>
      </c>
      <c r="B53" s="12" t="s">
        <v>1869</v>
      </c>
      <c r="C53" s="874" t="s">
        <v>1869</v>
      </c>
      <c r="D53" s="12" t="s">
        <v>1870</v>
      </c>
      <c r="E53" s="13" t="s">
        <v>1674</v>
      </c>
      <c r="F53" s="13">
        <v>0</v>
      </c>
      <c r="G53" s="25"/>
      <c r="H53" s="15" t="s">
        <v>114</v>
      </c>
      <c r="I53" s="33" t="s">
        <v>1871</v>
      </c>
      <c r="J53" s="875" t="s">
        <v>1871</v>
      </c>
      <c r="K53" s="33" t="s">
        <v>1872</v>
      </c>
      <c r="L53" s="13" t="s">
        <v>1674</v>
      </c>
      <c r="M53" s="13">
        <v>222</v>
      </c>
      <c r="N53" s="14"/>
    </row>
    <row r="54" ht="18.95" customHeight="1" spans="1:14">
      <c r="A54" s="30" t="s">
        <v>44</v>
      </c>
      <c r="B54" s="12" t="s">
        <v>1873</v>
      </c>
      <c r="C54" s="874" t="s">
        <v>1873</v>
      </c>
      <c r="D54" s="12" t="s">
        <v>1874</v>
      </c>
      <c r="E54" s="13" t="s">
        <v>1674</v>
      </c>
      <c r="F54" s="13">
        <v>1156</v>
      </c>
      <c r="G54" s="25"/>
      <c r="H54" s="15" t="s">
        <v>99</v>
      </c>
      <c r="I54" s="33" t="s">
        <v>1875</v>
      </c>
      <c r="J54" s="875" t="s">
        <v>1875</v>
      </c>
      <c r="K54" s="33" t="s">
        <v>1684</v>
      </c>
      <c r="L54" s="13" t="s">
        <v>1674</v>
      </c>
      <c r="M54" s="13">
        <v>95</v>
      </c>
      <c r="N54" s="14"/>
    </row>
    <row r="55" ht="18.95" customHeight="1" spans="1:14">
      <c r="A55" s="30" t="s">
        <v>1876</v>
      </c>
      <c r="B55" s="12" t="s">
        <v>1877</v>
      </c>
      <c r="C55" s="874" t="s">
        <v>1877</v>
      </c>
      <c r="D55" s="12" t="s">
        <v>1878</v>
      </c>
      <c r="E55" s="13" t="s">
        <v>1674</v>
      </c>
      <c r="F55" s="13">
        <v>6332</v>
      </c>
      <c r="G55" s="25"/>
      <c r="H55" s="15" t="s">
        <v>100</v>
      </c>
      <c r="I55" s="33" t="s">
        <v>1879</v>
      </c>
      <c r="J55" s="875" t="s">
        <v>1879</v>
      </c>
      <c r="K55" s="33" t="s">
        <v>1688</v>
      </c>
      <c r="L55" s="13" t="s">
        <v>1674</v>
      </c>
      <c r="M55" s="13">
        <v>60</v>
      </c>
      <c r="N55" s="14"/>
    </row>
    <row r="56" ht="18.95" customHeight="1" spans="1:14">
      <c r="A56" s="30" t="s">
        <v>1880</v>
      </c>
      <c r="B56" s="12" t="s">
        <v>1881</v>
      </c>
      <c r="C56" s="874" t="s">
        <v>1881</v>
      </c>
      <c r="D56" s="12" t="s">
        <v>1882</v>
      </c>
      <c r="E56" s="13" t="s">
        <v>1674</v>
      </c>
      <c r="F56" s="13">
        <v>7961</v>
      </c>
      <c r="G56" s="25"/>
      <c r="H56" s="15" t="s">
        <v>781</v>
      </c>
      <c r="I56" s="33" t="s">
        <v>1883</v>
      </c>
      <c r="J56" s="875" t="s">
        <v>1883</v>
      </c>
      <c r="K56" s="33" t="s">
        <v>1693</v>
      </c>
      <c r="L56" s="13" t="s">
        <v>1674</v>
      </c>
      <c r="M56" s="13">
        <v>0</v>
      </c>
      <c r="N56" s="14"/>
    </row>
    <row r="57" ht="18.95" customHeight="1" spans="1:14">
      <c r="A57" s="27" t="s">
        <v>1884</v>
      </c>
      <c r="B57" s="12" t="s">
        <v>1885</v>
      </c>
      <c r="C57" s="874" t="s">
        <v>1885</v>
      </c>
      <c r="D57" s="12" t="s">
        <v>1886</v>
      </c>
      <c r="E57" s="13" t="s">
        <v>1674</v>
      </c>
      <c r="F57" s="13">
        <v>8171</v>
      </c>
      <c r="G57" s="25"/>
      <c r="H57" s="15" t="s">
        <v>1887</v>
      </c>
      <c r="I57" s="33" t="s">
        <v>1888</v>
      </c>
      <c r="J57" s="875" t="s">
        <v>1888</v>
      </c>
      <c r="K57" s="33" t="s">
        <v>1889</v>
      </c>
      <c r="L57" s="13" t="s">
        <v>1674</v>
      </c>
      <c r="M57" s="13">
        <v>0</v>
      </c>
      <c r="N57" s="14"/>
    </row>
    <row r="58" ht="18.95" customHeight="1" spans="1:14">
      <c r="A58" s="30" t="s">
        <v>48</v>
      </c>
      <c r="B58" s="12" t="s">
        <v>1890</v>
      </c>
      <c r="C58" s="874" t="s">
        <v>1890</v>
      </c>
      <c r="D58" s="12" t="s">
        <v>1891</v>
      </c>
      <c r="E58" s="13" t="s">
        <v>1674</v>
      </c>
      <c r="F58" s="13">
        <v>1400</v>
      </c>
      <c r="G58" s="25"/>
      <c r="H58" s="15" t="s">
        <v>115</v>
      </c>
      <c r="I58" s="33" t="s">
        <v>1892</v>
      </c>
      <c r="J58" s="875" t="s">
        <v>1892</v>
      </c>
      <c r="K58" s="33" t="s">
        <v>1893</v>
      </c>
      <c r="L58" s="13" t="s">
        <v>1674</v>
      </c>
      <c r="M58" s="13">
        <v>57</v>
      </c>
      <c r="N58" s="14"/>
    </row>
    <row r="59" ht="18.95" customHeight="1" spans="1:14">
      <c r="A59" s="30" t="s">
        <v>49</v>
      </c>
      <c r="B59" s="12" t="s">
        <v>1894</v>
      </c>
      <c r="C59" s="874" t="s">
        <v>1894</v>
      </c>
      <c r="D59" s="12" t="s">
        <v>1895</v>
      </c>
      <c r="E59" s="13" t="s">
        <v>1674</v>
      </c>
      <c r="F59" s="13">
        <v>0</v>
      </c>
      <c r="G59" s="25"/>
      <c r="H59" s="15" t="s">
        <v>1896</v>
      </c>
      <c r="I59" s="33" t="s">
        <v>1897</v>
      </c>
      <c r="J59" s="875" t="s">
        <v>1897</v>
      </c>
      <c r="K59" s="33" t="s">
        <v>1898</v>
      </c>
      <c r="L59" s="13" t="s">
        <v>1674</v>
      </c>
      <c r="M59" s="13">
        <v>0</v>
      </c>
      <c r="N59" s="14"/>
    </row>
    <row r="60" ht="18.95" customHeight="1" spans="1:14">
      <c r="A60" s="30" t="s">
        <v>50</v>
      </c>
      <c r="B60" s="12" t="s">
        <v>1899</v>
      </c>
      <c r="C60" s="874" t="s">
        <v>1899</v>
      </c>
      <c r="D60" s="12" t="s">
        <v>1900</v>
      </c>
      <c r="E60" s="13" t="s">
        <v>1674</v>
      </c>
      <c r="F60" s="13">
        <v>2049</v>
      </c>
      <c r="G60" s="25"/>
      <c r="H60" s="15" t="s">
        <v>116</v>
      </c>
      <c r="I60" s="33" t="s">
        <v>1901</v>
      </c>
      <c r="J60" s="875" t="s">
        <v>1901</v>
      </c>
      <c r="K60" s="33" t="s">
        <v>1902</v>
      </c>
      <c r="L60" s="13" t="s">
        <v>1674</v>
      </c>
      <c r="M60" s="13">
        <v>10</v>
      </c>
      <c r="N60" s="14"/>
    </row>
    <row r="61" ht="18.95" customHeight="1" spans="1:14">
      <c r="A61" s="30" t="s">
        <v>51</v>
      </c>
      <c r="B61" s="874" t="s">
        <v>1903</v>
      </c>
      <c r="C61" s="874" t="s">
        <v>1904</v>
      </c>
      <c r="D61" s="12" t="s">
        <v>1905</v>
      </c>
      <c r="E61" s="13" t="s">
        <v>1674</v>
      </c>
      <c r="F61" s="13">
        <v>8109</v>
      </c>
      <c r="G61" s="24"/>
      <c r="H61" s="15" t="s">
        <v>1906</v>
      </c>
      <c r="I61" s="33" t="s">
        <v>1907</v>
      </c>
      <c r="J61" s="875" t="s">
        <v>1907</v>
      </c>
      <c r="K61" s="33" t="s">
        <v>1908</v>
      </c>
      <c r="L61" s="13" t="s">
        <v>1674</v>
      </c>
      <c r="M61" s="13">
        <v>0</v>
      </c>
      <c r="N61" s="14"/>
    </row>
    <row r="62" ht="18.95" customHeight="1" spans="1:14">
      <c r="A62" s="30" t="s">
        <v>65</v>
      </c>
      <c r="B62" s="12" t="s">
        <v>1909</v>
      </c>
      <c r="C62" s="874" t="s">
        <v>1909</v>
      </c>
      <c r="D62" s="12" t="s">
        <v>1910</v>
      </c>
      <c r="E62" s="13" t="s">
        <v>1674</v>
      </c>
      <c r="F62" s="13">
        <v>1162</v>
      </c>
      <c r="G62" s="25"/>
      <c r="H62" s="15" t="s">
        <v>109</v>
      </c>
      <c r="I62" s="33" t="s">
        <v>1911</v>
      </c>
      <c r="J62" s="875" t="s">
        <v>1911</v>
      </c>
      <c r="K62" s="33" t="s">
        <v>1724</v>
      </c>
      <c r="L62" s="13" t="s">
        <v>1674</v>
      </c>
      <c r="M62" s="13">
        <v>0</v>
      </c>
      <c r="N62" s="14"/>
    </row>
    <row r="63" ht="18.95" customHeight="1" spans="1:14">
      <c r="A63" s="30" t="s">
        <v>1912</v>
      </c>
      <c r="B63" s="12" t="s">
        <v>1913</v>
      </c>
      <c r="C63" s="874" t="s">
        <v>1913</v>
      </c>
      <c r="D63" s="12" t="s">
        <v>1914</v>
      </c>
      <c r="E63" s="13" t="s">
        <v>1674</v>
      </c>
      <c r="F63" s="13">
        <v>73043</v>
      </c>
      <c r="G63" s="25"/>
      <c r="H63" s="15" t="s">
        <v>1915</v>
      </c>
      <c r="I63" s="33" t="s">
        <v>1916</v>
      </c>
      <c r="J63" s="875" t="s">
        <v>1916</v>
      </c>
      <c r="K63" s="33" t="s">
        <v>1917</v>
      </c>
      <c r="L63" s="13" t="s">
        <v>1674</v>
      </c>
      <c r="M63" s="13">
        <v>0</v>
      </c>
      <c r="N63" s="14"/>
    </row>
    <row r="64" ht="18.95" customHeight="1" spans="1:14">
      <c r="A64" s="30" t="s">
        <v>67</v>
      </c>
      <c r="B64" s="12" t="s">
        <v>1918</v>
      </c>
      <c r="C64" s="874" t="s">
        <v>1918</v>
      </c>
      <c r="D64" s="12" t="s">
        <v>1676</v>
      </c>
      <c r="E64" s="13" t="s">
        <v>1674</v>
      </c>
      <c r="F64" s="13">
        <v>2488</v>
      </c>
      <c r="G64" s="25"/>
      <c r="H64" s="15" t="s">
        <v>117</v>
      </c>
      <c r="I64" s="33" t="s">
        <v>1919</v>
      </c>
      <c r="J64" s="875" t="s">
        <v>1919</v>
      </c>
      <c r="K64" s="33" t="s">
        <v>1920</v>
      </c>
      <c r="L64" s="13" t="s">
        <v>1674</v>
      </c>
      <c r="M64" s="13">
        <v>1358</v>
      </c>
      <c r="N64" s="14"/>
    </row>
    <row r="65" ht="18.95" customHeight="1" spans="1:14">
      <c r="A65" s="30" t="s">
        <v>1921</v>
      </c>
      <c r="B65" s="12" t="s">
        <v>1922</v>
      </c>
      <c r="C65" s="874" t="s">
        <v>1922</v>
      </c>
      <c r="D65" s="12" t="s">
        <v>1923</v>
      </c>
      <c r="E65" s="13" t="s">
        <v>1674</v>
      </c>
      <c r="F65" s="13">
        <v>0</v>
      </c>
      <c r="G65" s="25"/>
      <c r="H65" s="15" t="s">
        <v>99</v>
      </c>
      <c r="I65" s="33" t="s">
        <v>1924</v>
      </c>
      <c r="J65" s="875" t="s">
        <v>1924</v>
      </c>
      <c r="K65" s="33" t="s">
        <v>1684</v>
      </c>
      <c r="L65" s="13" t="s">
        <v>1674</v>
      </c>
      <c r="M65" s="13">
        <v>587</v>
      </c>
      <c r="N65" s="14"/>
    </row>
    <row r="66" ht="18.95" customHeight="1" spans="1:14">
      <c r="A66" s="30" t="s">
        <v>68</v>
      </c>
      <c r="B66" s="12" t="s">
        <v>1925</v>
      </c>
      <c r="C66" s="874" t="s">
        <v>1925</v>
      </c>
      <c r="D66" s="12" t="s">
        <v>1926</v>
      </c>
      <c r="E66" s="13" t="s">
        <v>1674</v>
      </c>
      <c r="F66" s="13">
        <v>118</v>
      </c>
      <c r="G66" s="24"/>
      <c r="H66" s="15" t="s">
        <v>100</v>
      </c>
      <c r="I66" s="33" t="s">
        <v>1927</v>
      </c>
      <c r="J66" s="875" t="s">
        <v>1927</v>
      </c>
      <c r="K66" s="33" t="s">
        <v>1688</v>
      </c>
      <c r="L66" s="13" t="s">
        <v>1674</v>
      </c>
      <c r="M66" s="13">
        <v>602</v>
      </c>
      <c r="N66" s="14"/>
    </row>
    <row r="67" ht="18.95" customHeight="1" spans="1:14">
      <c r="A67" s="30" t="s">
        <v>69</v>
      </c>
      <c r="B67" s="12" t="s">
        <v>1928</v>
      </c>
      <c r="C67" s="874" t="s">
        <v>1928</v>
      </c>
      <c r="D67" s="12" t="s">
        <v>1929</v>
      </c>
      <c r="E67" s="13" t="s">
        <v>1674</v>
      </c>
      <c r="F67" s="13">
        <v>685</v>
      </c>
      <c r="G67" s="25"/>
      <c r="H67" s="15" t="s">
        <v>781</v>
      </c>
      <c r="I67" s="33" t="s">
        <v>1930</v>
      </c>
      <c r="J67" s="875" t="s">
        <v>1930</v>
      </c>
      <c r="K67" s="33" t="s">
        <v>1693</v>
      </c>
      <c r="L67" s="13" t="s">
        <v>1674</v>
      </c>
      <c r="M67" s="13">
        <v>0</v>
      </c>
      <c r="N67" s="14"/>
    </row>
    <row r="68" ht="18.95" customHeight="1" spans="1:14">
      <c r="A68" s="30" t="s">
        <v>70</v>
      </c>
      <c r="B68" s="12" t="s">
        <v>1931</v>
      </c>
      <c r="C68" s="874" t="s">
        <v>1931</v>
      </c>
      <c r="D68" s="12" t="s">
        <v>1932</v>
      </c>
      <c r="E68" s="13" t="s">
        <v>1674</v>
      </c>
      <c r="F68" s="13">
        <v>8521</v>
      </c>
      <c r="G68" s="24"/>
      <c r="H68" s="15" t="s">
        <v>118</v>
      </c>
      <c r="I68" s="33" t="s">
        <v>1933</v>
      </c>
      <c r="J68" s="875" t="s">
        <v>1933</v>
      </c>
      <c r="K68" s="33" t="s">
        <v>1934</v>
      </c>
      <c r="L68" s="13" t="s">
        <v>1674</v>
      </c>
      <c r="M68" s="13">
        <v>3</v>
      </c>
      <c r="N68" s="14"/>
    </row>
    <row r="69" ht="18.95" customHeight="1" spans="1:14">
      <c r="A69" s="30" t="s">
        <v>71</v>
      </c>
      <c r="B69" s="12" t="s">
        <v>1935</v>
      </c>
      <c r="C69" s="874" t="s">
        <v>1935</v>
      </c>
      <c r="D69" s="12" t="s">
        <v>1936</v>
      </c>
      <c r="E69" s="13" t="s">
        <v>1674</v>
      </c>
      <c r="F69" s="13">
        <v>314</v>
      </c>
      <c r="G69" s="25"/>
      <c r="H69" s="15" t="s">
        <v>1937</v>
      </c>
      <c r="I69" s="33" t="s">
        <v>1938</v>
      </c>
      <c r="J69" s="875" t="s">
        <v>1938</v>
      </c>
      <c r="K69" s="33" t="s">
        <v>1939</v>
      </c>
      <c r="L69" s="13" t="s">
        <v>1674</v>
      </c>
      <c r="M69" s="13">
        <v>0</v>
      </c>
      <c r="N69" s="14"/>
    </row>
    <row r="70" ht="18.95" customHeight="1" spans="1:14">
      <c r="A70" s="30" t="s">
        <v>1940</v>
      </c>
      <c r="B70" s="12" t="s">
        <v>1941</v>
      </c>
      <c r="C70" s="874" t="s">
        <v>1941</v>
      </c>
      <c r="D70" s="12" t="s">
        <v>1942</v>
      </c>
      <c r="E70" s="13" t="s">
        <v>1674</v>
      </c>
      <c r="F70" s="13">
        <v>1366</v>
      </c>
      <c r="G70" s="25"/>
      <c r="H70" s="15" t="s">
        <v>1943</v>
      </c>
      <c r="I70" s="33" t="s">
        <v>1944</v>
      </c>
      <c r="J70" s="875" t="s">
        <v>1944</v>
      </c>
      <c r="K70" s="33" t="s">
        <v>1945</v>
      </c>
      <c r="L70" s="13" t="s">
        <v>1674</v>
      </c>
      <c r="M70" s="13">
        <v>0</v>
      </c>
      <c r="N70" s="14"/>
    </row>
    <row r="71" ht="18.95" customHeight="1" spans="1:14">
      <c r="A71" s="30" t="s">
        <v>73</v>
      </c>
      <c r="B71" s="12" t="s">
        <v>1946</v>
      </c>
      <c r="C71" s="874" t="s">
        <v>1946</v>
      </c>
      <c r="D71" s="12" t="s">
        <v>1947</v>
      </c>
      <c r="E71" s="13" t="s">
        <v>1674</v>
      </c>
      <c r="F71" s="13">
        <v>5626</v>
      </c>
      <c r="G71" s="24"/>
      <c r="H71" s="15" t="s">
        <v>119</v>
      </c>
      <c r="I71" s="33" t="s">
        <v>1948</v>
      </c>
      <c r="J71" s="875" t="s">
        <v>1948</v>
      </c>
      <c r="K71" s="33" t="s">
        <v>1949</v>
      </c>
      <c r="L71" s="13" t="s">
        <v>1674</v>
      </c>
      <c r="M71" s="13">
        <v>9</v>
      </c>
      <c r="N71" s="14"/>
    </row>
    <row r="72" ht="18.95" customHeight="1" spans="1:14">
      <c r="A72" s="30" t="s">
        <v>1950</v>
      </c>
      <c r="B72" s="12" t="s">
        <v>1951</v>
      </c>
      <c r="C72" s="874" t="s">
        <v>1951</v>
      </c>
      <c r="D72" s="12" t="s">
        <v>1952</v>
      </c>
      <c r="E72" s="13" t="s">
        <v>1674</v>
      </c>
      <c r="F72" s="13">
        <v>3465</v>
      </c>
      <c r="G72" s="24"/>
      <c r="H72" s="15" t="s">
        <v>1953</v>
      </c>
      <c r="I72" s="33" t="s">
        <v>1954</v>
      </c>
      <c r="J72" s="875" t="s">
        <v>1954</v>
      </c>
      <c r="K72" s="33" t="s">
        <v>1955</v>
      </c>
      <c r="L72" s="13" t="s">
        <v>1674</v>
      </c>
      <c r="M72" s="13">
        <v>0</v>
      </c>
      <c r="N72" s="14"/>
    </row>
    <row r="73" ht="18.95" customHeight="1" spans="1:14">
      <c r="A73" s="30" t="s">
        <v>75</v>
      </c>
      <c r="B73" s="12" t="s">
        <v>1956</v>
      </c>
      <c r="C73" s="874" t="s">
        <v>1956</v>
      </c>
      <c r="D73" s="12" t="s">
        <v>1957</v>
      </c>
      <c r="E73" s="13" t="s">
        <v>1674</v>
      </c>
      <c r="F73" s="13">
        <v>1713</v>
      </c>
      <c r="G73" s="25"/>
      <c r="H73" s="15" t="s">
        <v>109</v>
      </c>
      <c r="I73" s="33" t="s">
        <v>1958</v>
      </c>
      <c r="J73" s="875" t="s">
        <v>1958</v>
      </c>
      <c r="K73" s="33" t="s">
        <v>1724</v>
      </c>
      <c r="L73" s="13" t="s">
        <v>1674</v>
      </c>
      <c r="M73" s="13">
        <v>0</v>
      </c>
      <c r="N73" s="14"/>
    </row>
    <row r="74" ht="18.95" customHeight="1" spans="1:14">
      <c r="A74" s="30" t="s">
        <v>76</v>
      </c>
      <c r="B74" s="12" t="s">
        <v>1959</v>
      </c>
      <c r="C74" s="874" t="s">
        <v>1959</v>
      </c>
      <c r="D74" s="12" t="s">
        <v>1960</v>
      </c>
      <c r="E74" s="13" t="s">
        <v>1674</v>
      </c>
      <c r="F74" s="13">
        <v>3425</v>
      </c>
      <c r="G74" s="24"/>
      <c r="H74" s="15" t="s">
        <v>120</v>
      </c>
      <c r="I74" s="33" t="s">
        <v>1961</v>
      </c>
      <c r="J74" s="875" t="s">
        <v>1961</v>
      </c>
      <c r="K74" s="33" t="s">
        <v>1962</v>
      </c>
      <c r="L74" s="13" t="s">
        <v>1674</v>
      </c>
      <c r="M74" s="13">
        <v>157</v>
      </c>
      <c r="N74" s="14"/>
    </row>
    <row r="75" ht="18.95" customHeight="1" spans="1:14">
      <c r="A75" s="30" t="s">
        <v>77</v>
      </c>
      <c r="B75" s="12" t="s">
        <v>1963</v>
      </c>
      <c r="C75" s="874" t="s">
        <v>1963</v>
      </c>
      <c r="D75" s="12" t="s">
        <v>1964</v>
      </c>
      <c r="E75" s="13" t="s">
        <v>1674</v>
      </c>
      <c r="F75" s="13">
        <v>20630</v>
      </c>
      <c r="G75" s="25"/>
      <c r="H75" s="15" t="s">
        <v>121</v>
      </c>
      <c r="I75" s="33" t="s">
        <v>1965</v>
      </c>
      <c r="J75" s="875" t="s">
        <v>1965</v>
      </c>
      <c r="K75" s="33" t="s">
        <v>1966</v>
      </c>
      <c r="L75" s="13" t="s">
        <v>1674</v>
      </c>
      <c r="M75" s="13">
        <v>1485</v>
      </c>
      <c r="N75" s="14"/>
    </row>
    <row r="76" ht="18.95" customHeight="1" spans="1:14">
      <c r="A76" s="30" t="s">
        <v>78</v>
      </c>
      <c r="B76" s="12" t="s">
        <v>1967</v>
      </c>
      <c r="C76" s="874" t="s">
        <v>1967</v>
      </c>
      <c r="D76" s="12" t="s">
        <v>1968</v>
      </c>
      <c r="E76" s="13" t="s">
        <v>1674</v>
      </c>
      <c r="F76" s="13">
        <v>10981</v>
      </c>
      <c r="G76" s="25"/>
      <c r="H76" s="15" t="s">
        <v>99</v>
      </c>
      <c r="I76" s="33" t="s">
        <v>1969</v>
      </c>
      <c r="J76" s="875" t="s">
        <v>1969</v>
      </c>
      <c r="K76" s="33" t="s">
        <v>1684</v>
      </c>
      <c r="L76" s="13" t="s">
        <v>1674</v>
      </c>
      <c r="M76" s="13">
        <v>0</v>
      </c>
      <c r="N76" s="14"/>
    </row>
    <row r="77" ht="18.95" customHeight="1" spans="1:14">
      <c r="A77" s="30" t="s">
        <v>1970</v>
      </c>
      <c r="B77" s="12" t="s">
        <v>1971</v>
      </c>
      <c r="C77" s="874" t="s">
        <v>1971</v>
      </c>
      <c r="D77" s="12" t="s">
        <v>1972</v>
      </c>
      <c r="E77" s="13" t="s">
        <v>1674</v>
      </c>
      <c r="F77" s="13">
        <v>2144</v>
      </c>
      <c r="G77" s="20"/>
      <c r="H77" s="15" t="s">
        <v>100</v>
      </c>
      <c r="I77" s="33" t="s">
        <v>1973</v>
      </c>
      <c r="J77" s="875" t="s">
        <v>1973</v>
      </c>
      <c r="K77" s="33" t="s">
        <v>1688</v>
      </c>
      <c r="L77" s="13" t="s">
        <v>1674</v>
      </c>
      <c r="M77" s="13">
        <v>1437</v>
      </c>
      <c r="N77" s="14"/>
    </row>
    <row r="78" ht="18.95" customHeight="1" spans="1:14">
      <c r="A78" s="30" t="s">
        <v>80</v>
      </c>
      <c r="B78" s="12" t="s">
        <v>1974</v>
      </c>
      <c r="C78" s="874" t="s">
        <v>1974</v>
      </c>
      <c r="D78" s="12" t="s">
        <v>1975</v>
      </c>
      <c r="E78" s="13" t="s">
        <v>1674</v>
      </c>
      <c r="F78" s="13">
        <v>644</v>
      </c>
      <c r="G78" s="20"/>
      <c r="H78" s="15" t="s">
        <v>781</v>
      </c>
      <c r="I78" s="33" t="s">
        <v>1976</v>
      </c>
      <c r="J78" s="875" t="s">
        <v>1976</v>
      </c>
      <c r="K78" s="33" t="s">
        <v>1693</v>
      </c>
      <c r="L78" s="13" t="s">
        <v>1674</v>
      </c>
      <c r="M78" s="13">
        <v>0</v>
      </c>
      <c r="N78" s="14"/>
    </row>
    <row r="79" ht="18.95" customHeight="1" spans="1:14">
      <c r="A79" s="30" t="s">
        <v>1977</v>
      </c>
      <c r="B79" s="12" t="s">
        <v>1978</v>
      </c>
      <c r="C79" s="874" t="s">
        <v>1978</v>
      </c>
      <c r="D79" s="12" t="s">
        <v>1979</v>
      </c>
      <c r="E79" s="13" t="s">
        <v>1674</v>
      </c>
      <c r="F79" s="13">
        <v>0</v>
      </c>
      <c r="G79" s="14"/>
      <c r="H79" s="15" t="s">
        <v>1980</v>
      </c>
      <c r="I79" s="33" t="s">
        <v>1981</v>
      </c>
      <c r="J79" s="875" t="s">
        <v>1981</v>
      </c>
      <c r="K79" s="33" t="s">
        <v>1982</v>
      </c>
      <c r="L79" s="13" t="s">
        <v>1674</v>
      </c>
      <c r="M79" s="13">
        <v>48</v>
      </c>
      <c r="N79" s="14"/>
    </row>
    <row r="80" ht="18.95" customHeight="1" spans="1:14">
      <c r="A80" s="30" t="s">
        <v>1983</v>
      </c>
      <c r="B80" s="12" t="s">
        <v>1984</v>
      </c>
      <c r="C80" s="874" t="s">
        <v>1984</v>
      </c>
      <c r="D80" s="12" t="s">
        <v>1985</v>
      </c>
      <c r="E80" s="13" t="s">
        <v>1674</v>
      </c>
      <c r="F80" s="13">
        <v>4699</v>
      </c>
      <c r="G80" s="14"/>
      <c r="H80" s="15" t="s">
        <v>1986</v>
      </c>
      <c r="I80" s="33" t="s">
        <v>1987</v>
      </c>
      <c r="J80" s="875" t="s">
        <v>1987</v>
      </c>
      <c r="K80" s="33" t="s">
        <v>1988</v>
      </c>
      <c r="L80" s="13" t="s">
        <v>1674</v>
      </c>
      <c r="M80" s="13">
        <v>0</v>
      </c>
      <c r="N80" s="14"/>
    </row>
    <row r="81" ht="18.95" customHeight="1" spans="1:14">
      <c r="A81" s="30" t="s">
        <v>82</v>
      </c>
      <c r="B81" s="12" t="s">
        <v>1989</v>
      </c>
      <c r="C81" s="874" t="s">
        <v>1989</v>
      </c>
      <c r="D81" s="12" t="s">
        <v>1990</v>
      </c>
      <c r="E81" s="13" t="s">
        <v>1674</v>
      </c>
      <c r="F81" s="13">
        <v>6147</v>
      </c>
      <c r="G81" s="14"/>
      <c r="H81" s="15" t="s">
        <v>1991</v>
      </c>
      <c r="I81" s="33" t="s">
        <v>1992</v>
      </c>
      <c r="J81" s="875" t="s">
        <v>1992</v>
      </c>
      <c r="K81" s="33" t="s">
        <v>1993</v>
      </c>
      <c r="L81" s="13" t="s">
        <v>1674</v>
      </c>
      <c r="M81" s="13">
        <v>0</v>
      </c>
      <c r="N81" s="14"/>
    </row>
    <row r="82" ht="18.95" customHeight="1" spans="1:14">
      <c r="A82" s="30" t="s">
        <v>83</v>
      </c>
      <c r="B82" s="12" t="s">
        <v>1994</v>
      </c>
      <c r="C82" s="874" t="s">
        <v>1994</v>
      </c>
      <c r="D82" s="12" t="s">
        <v>1995</v>
      </c>
      <c r="E82" s="13" t="s">
        <v>1674</v>
      </c>
      <c r="F82" s="13">
        <v>77</v>
      </c>
      <c r="G82" s="14"/>
      <c r="H82" s="15" t="s">
        <v>1996</v>
      </c>
      <c r="I82" s="33" t="s">
        <v>1997</v>
      </c>
      <c r="J82" s="875" t="s">
        <v>1997</v>
      </c>
      <c r="K82" s="33" t="s">
        <v>1998</v>
      </c>
      <c r="L82" s="13" t="s">
        <v>1674</v>
      </c>
      <c r="M82" s="13">
        <v>0</v>
      </c>
      <c r="N82" s="14"/>
    </row>
    <row r="83" ht="18.95" customHeight="1" spans="1:14">
      <c r="A83" s="34" t="s">
        <v>762</v>
      </c>
      <c r="B83" s="12" t="s">
        <v>1999</v>
      </c>
      <c r="C83" s="874" t="s">
        <v>1999</v>
      </c>
      <c r="D83" s="12" t="s">
        <v>1773</v>
      </c>
      <c r="E83" s="13" t="s">
        <v>1674</v>
      </c>
      <c r="F83" s="13">
        <v>0</v>
      </c>
      <c r="G83" s="14"/>
      <c r="H83" s="15" t="s">
        <v>2000</v>
      </c>
      <c r="I83" s="33" t="s">
        <v>2001</v>
      </c>
      <c r="J83" s="875" t="s">
        <v>2001</v>
      </c>
      <c r="K83" s="33" t="s">
        <v>2002</v>
      </c>
      <c r="L83" s="13" t="s">
        <v>1674</v>
      </c>
      <c r="M83" s="13">
        <v>0</v>
      </c>
      <c r="N83" s="14"/>
    </row>
    <row r="84" ht="18.95" customHeight="1" spans="1:14">
      <c r="A84" s="26" t="s">
        <v>2003</v>
      </c>
      <c r="B84" s="874" t="s">
        <v>2004</v>
      </c>
      <c r="C84" s="874" t="s">
        <v>2005</v>
      </c>
      <c r="D84" s="12" t="s">
        <v>2006</v>
      </c>
      <c r="E84" s="13" t="s">
        <v>1674</v>
      </c>
      <c r="F84" s="13">
        <v>0</v>
      </c>
      <c r="G84" s="14"/>
      <c r="H84" s="15" t="s">
        <v>119</v>
      </c>
      <c r="I84" s="33" t="s">
        <v>2007</v>
      </c>
      <c r="J84" s="875" t="s">
        <v>2007</v>
      </c>
      <c r="K84" s="33" t="s">
        <v>1949</v>
      </c>
      <c r="L84" s="13" t="s">
        <v>1674</v>
      </c>
      <c r="M84" s="13">
        <v>0</v>
      </c>
      <c r="N84" s="14"/>
    </row>
    <row r="85" ht="18.95" customHeight="1" spans="1:14">
      <c r="A85" s="30" t="s">
        <v>2008</v>
      </c>
      <c r="B85" s="12" t="s">
        <v>2009</v>
      </c>
      <c r="C85" s="12" t="s">
        <v>2009</v>
      </c>
      <c r="D85" s="12" t="s">
        <v>2010</v>
      </c>
      <c r="E85" s="13" t="s">
        <v>1674</v>
      </c>
      <c r="F85" s="13">
        <v>0</v>
      </c>
      <c r="G85" s="14"/>
      <c r="H85" s="15" t="s">
        <v>109</v>
      </c>
      <c r="I85" s="33" t="s">
        <v>2011</v>
      </c>
      <c r="J85" s="875" t="s">
        <v>2011</v>
      </c>
      <c r="K85" s="33" t="s">
        <v>1724</v>
      </c>
      <c r="L85" s="13" t="s">
        <v>1674</v>
      </c>
      <c r="M85" s="13">
        <v>0</v>
      </c>
      <c r="N85" s="14"/>
    </row>
    <row r="86" ht="18.95" customHeight="1" spans="1:14">
      <c r="A86" s="30" t="s">
        <v>2012</v>
      </c>
      <c r="B86" s="12" t="s">
        <v>2013</v>
      </c>
      <c r="C86" s="874" t="s">
        <v>2013</v>
      </c>
      <c r="D86" s="12" t="s">
        <v>2014</v>
      </c>
      <c r="E86" s="13" t="s">
        <v>1674</v>
      </c>
      <c r="F86" s="13">
        <v>0</v>
      </c>
      <c r="G86" s="14"/>
      <c r="H86" s="15" t="s">
        <v>773</v>
      </c>
      <c r="I86" s="33" t="s">
        <v>2015</v>
      </c>
      <c r="J86" s="875" t="s">
        <v>2015</v>
      </c>
      <c r="K86" s="33" t="s">
        <v>2016</v>
      </c>
      <c r="L86" s="13" t="s">
        <v>1674</v>
      </c>
      <c r="M86" s="13">
        <v>0</v>
      </c>
      <c r="N86" s="14"/>
    </row>
    <row r="87" ht="18.95" customHeight="1" spans="1:14">
      <c r="A87" s="35" t="s">
        <v>2017</v>
      </c>
      <c r="B87" s="12" t="s">
        <v>2018</v>
      </c>
      <c r="C87" s="874" t="s">
        <v>2018</v>
      </c>
      <c r="D87" s="12" t="s">
        <v>2019</v>
      </c>
      <c r="E87" s="13" t="s">
        <v>1674</v>
      </c>
      <c r="F87" s="13">
        <v>0</v>
      </c>
      <c r="G87" s="14"/>
      <c r="H87" s="15" t="s">
        <v>122</v>
      </c>
      <c r="I87" s="33" t="s">
        <v>2020</v>
      </c>
      <c r="J87" s="875" t="s">
        <v>2020</v>
      </c>
      <c r="K87" s="33" t="s">
        <v>2021</v>
      </c>
      <c r="L87" s="13" t="s">
        <v>1674</v>
      </c>
      <c r="M87" s="13">
        <v>555</v>
      </c>
      <c r="N87" s="14"/>
    </row>
    <row r="88" ht="18.95" customHeight="1" spans="1:14">
      <c r="A88" s="35" t="s">
        <v>2022</v>
      </c>
      <c r="B88" s="12" t="s">
        <v>2023</v>
      </c>
      <c r="C88" s="874" t="s">
        <v>2023</v>
      </c>
      <c r="D88" s="12" t="s">
        <v>2024</v>
      </c>
      <c r="E88" s="13" t="s">
        <v>1674</v>
      </c>
      <c r="F88" s="13">
        <v>0</v>
      </c>
      <c r="G88" s="14"/>
      <c r="H88" s="15" t="s">
        <v>99</v>
      </c>
      <c r="I88" s="33" t="s">
        <v>2025</v>
      </c>
      <c r="J88" s="875" t="s">
        <v>2025</v>
      </c>
      <c r="K88" s="33" t="s">
        <v>1684</v>
      </c>
      <c r="L88" s="13" t="s">
        <v>1674</v>
      </c>
      <c r="M88" s="13">
        <v>125</v>
      </c>
      <c r="N88" s="14"/>
    </row>
    <row r="89" ht="18.95" customHeight="1" spans="1:14">
      <c r="A89" s="35" t="s">
        <v>2026</v>
      </c>
      <c r="B89" s="12" t="s">
        <v>2027</v>
      </c>
      <c r="C89" s="874" t="s">
        <v>2027</v>
      </c>
      <c r="D89" s="12" t="s">
        <v>2028</v>
      </c>
      <c r="E89" s="13" t="s">
        <v>1674</v>
      </c>
      <c r="F89" s="13">
        <v>0</v>
      </c>
      <c r="G89" s="14"/>
      <c r="H89" s="15" t="s">
        <v>100</v>
      </c>
      <c r="I89" s="33" t="s">
        <v>2029</v>
      </c>
      <c r="J89" s="875" t="s">
        <v>2029</v>
      </c>
      <c r="K89" s="33" t="s">
        <v>1688</v>
      </c>
      <c r="L89" s="13" t="s">
        <v>1674</v>
      </c>
      <c r="M89" s="13">
        <v>147</v>
      </c>
      <c r="N89" s="14"/>
    </row>
    <row r="90" ht="18.95" customHeight="1" spans="1:14">
      <c r="A90" s="26" t="s">
        <v>86</v>
      </c>
      <c r="B90" s="12" t="s">
        <v>2030</v>
      </c>
      <c r="C90" s="874" t="s">
        <v>2030</v>
      </c>
      <c r="D90" s="12" t="s">
        <v>545</v>
      </c>
      <c r="E90" s="13" t="s">
        <v>1674</v>
      </c>
      <c r="F90" s="13">
        <v>964</v>
      </c>
      <c r="G90" s="14"/>
      <c r="H90" s="15" t="s">
        <v>781</v>
      </c>
      <c r="I90" s="33" t="s">
        <v>2031</v>
      </c>
      <c r="J90" s="875" t="s">
        <v>2031</v>
      </c>
      <c r="K90" s="33" t="s">
        <v>1693</v>
      </c>
      <c r="L90" s="13" t="s">
        <v>1674</v>
      </c>
      <c r="M90" s="13">
        <v>0</v>
      </c>
      <c r="N90" s="14"/>
    </row>
    <row r="91" ht="18.95" customHeight="1" spans="1:14">
      <c r="A91" s="26" t="s">
        <v>87</v>
      </c>
      <c r="B91" s="12" t="s">
        <v>2032</v>
      </c>
      <c r="C91" s="12" t="s">
        <v>2032</v>
      </c>
      <c r="D91" s="12" t="s">
        <v>2033</v>
      </c>
      <c r="E91" s="13" t="s">
        <v>1674</v>
      </c>
      <c r="F91" s="13">
        <v>403</v>
      </c>
      <c r="G91" s="14"/>
      <c r="H91" s="15" t="s">
        <v>2034</v>
      </c>
      <c r="I91" s="33" t="s">
        <v>2035</v>
      </c>
      <c r="J91" s="875" t="s">
        <v>2035</v>
      </c>
      <c r="K91" s="33" t="s">
        <v>2036</v>
      </c>
      <c r="L91" s="13" t="s">
        <v>1674</v>
      </c>
      <c r="M91" s="13">
        <v>269</v>
      </c>
      <c r="N91" s="14"/>
    </row>
    <row r="92" ht="18.95" customHeight="1" spans="1:14">
      <c r="A92" s="26" t="s">
        <v>88</v>
      </c>
      <c r="B92" s="12" t="s">
        <v>2037</v>
      </c>
      <c r="C92" s="12" t="s">
        <v>2037</v>
      </c>
      <c r="D92" s="12" t="s">
        <v>2038</v>
      </c>
      <c r="E92" s="13" t="s">
        <v>1674</v>
      </c>
      <c r="F92" s="13">
        <v>561</v>
      </c>
      <c r="G92" s="14"/>
      <c r="H92" s="15" t="s">
        <v>2039</v>
      </c>
      <c r="I92" s="33" t="s">
        <v>2040</v>
      </c>
      <c r="J92" s="875" t="s">
        <v>2040</v>
      </c>
      <c r="K92" s="33" t="s">
        <v>2041</v>
      </c>
      <c r="L92" s="13" t="s">
        <v>1674</v>
      </c>
      <c r="M92" s="13">
        <v>0</v>
      </c>
      <c r="N92" s="14"/>
    </row>
    <row r="93" ht="18.95" customHeight="1" spans="1:14">
      <c r="A93" s="26" t="s">
        <v>89</v>
      </c>
      <c r="B93" s="12" t="s">
        <v>2042</v>
      </c>
      <c r="C93" s="874" t="s">
        <v>2042</v>
      </c>
      <c r="D93" s="12" t="s">
        <v>546</v>
      </c>
      <c r="E93" s="13" t="s">
        <v>1674</v>
      </c>
      <c r="F93" s="13">
        <v>0</v>
      </c>
      <c r="G93" s="14"/>
      <c r="H93" s="15" t="s">
        <v>119</v>
      </c>
      <c r="I93" s="33" t="s">
        <v>2043</v>
      </c>
      <c r="J93" s="875" t="s">
        <v>2043</v>
      </c>
      <c r="K93" s="33" t="s">
        <v>1949</v>
      </c>
      <c r="L93" s="13" t="s">
        <v>1674</v>
      </c>
      <c r="M93" s="13">
        <v>10</v>
      </c>
      <c r="N93" s="14"/>
    </row>
    <row r="94" ht="18.95" customHeight="1" spans="1:14">
      <c r="A94" s="26" t="s">
        <v>2044</v>
      </c>
      <c r="B94" s="874" t="s">
        <v>2045</v>
      </c>
      <c r="C94" s="874" t="s">
        <v>2045</v>
      </c>
      <c r="D94" s="36" t="s">
        <v>2046</v>
      </c>
      <c r="E94" s="13" t="s">
        <v>1674</v>
      </c>
      <c r="F94" s="13">
        <v>0</v>
      </c>
      <c r="G94" s="14"/>
      <c r="H94" s="15" t="s">
        <v>109</v>
      </c>
      <c r="I94" s="33" t="s">
        <v>2047</v>
      </c>
      <c r="J94" s="875" t="s">
        <v>2047</v>
      </c>
      <c r="K94" s="33" t="s">
        <v>1724</v>
      </c>
      <c r="L94" s="13" t="s">
        <v>1674</v>
      </c>
      <c r="M94" s="13">
        <v>0</v>
      </c>
      <c r="N94" s="14"/>
    </row>
    <row r="95" ht="18.95" customHeight="1" spans="1:14">
      <c r="A95" s="26" t="s">
        <v>2048</v>
      </c>
      <c r="B95" s="874" t="s">
        <v>2049</v>
      </c>
      <c r="C95" s="874" t="s">
        <v>2050</v>
      </c>
      <c r="D95" s="12" t="s">
        <v>2051</v>
      </c>
      <c r="E95" s="13" t="s">
        <v>1674</v>
      </c>
      <c r="F95" s="13">
        <v>0</v>
      </c>
      <c r="G95" s="14"/>
      <c r="H95" s="15" t="s">
        <v>2052</v>
      </c>
      <c r="I95" s="33" t="s">
        <v>2053</v>
      </c>
      <c r="J95" s="875" t="s">
        <v>2053</v>
      </c>
      <c r="K95" s="33" t="s">
        <v>2054</v>
      </c>
      <c r="L95" s="13" t="s">
        <v>1674</v>
      </c>
      <c r="M95" s="13">
        <v>4</v>
      </c>
      <c r="N95" s="14"/>
    </row>
    <row r="96" ht="18.95" customHeight="1" spans="1:14">
      <c r="A96" s="26" t="s">
        <v>90</v>
      </c>
      <c r="B96" s="874" t="s">
        <v>2055</v>
      </c>
      <c r="C96" s="874" t="s">
        <v>2055</v>
      </c>
      <c r="D96" s="12" t="s">
        <v>2056</v>
      </c>
      <c r="E96" s="13" t="s">
        <v>1674</v>
      </c>
      <c r="F96" s="13">
        <v>0</v>
      </c>
      <c r="G96" s="14"/>
      <c r="H96" s="15" t="s">
        <v>2057</v>
      </c>
      <c r="I96" s="33" t="s">
        <v>2058</v>
      </c>
      <c r="J96" s="875" t="s">
        <v>2058</v>
      </c>
      <c r="K96" s="33" t="s">
        <v>2059</v>
      </c>
      <c r="L96" s="13" t="s">
        <v>1674</v>
      </c>
      <c r="M96" s="13">
        <v>0</v>
      </c>
      <c r="N96" s="14"/>
    </row>
    <row r="97" ht="18.95" customHeight="1" spans="1:14">
      <c r="A97" s="17" t="s">
        <v>94</v>
      </c>
      <c r="B97" s="37" t="str">
        <f>""</f>
        <v/>
      </c>
      <c r="C97" s="877" t="s">
        <v>2060</v>
      </c>
      <c r="D97" s="19" t="s">
        <v>2061</v>
      </c>
      <c r="E97" s="13" t="s">
        <v>2062</v>
      </c>
      <c r="F97" s="13">
        <v>0</v>
      </c>
      <c r="G97" s="14"/>
      <c r="H97" s="15" t="s">
        <v>99</v>
      </c>
      <c r="I97" s="33" t="s">
        <v>2063</v>
      </c>
      <c r="J97" s="875" t="s">
        <v>2063</v>
      </c>
      <c r="K97" s="33" t="s">
        <v>1684</v>
      </c>
      <c r="L97" s="13" t="s">
        <v>1674</v>
      </c>
      <c r="M97" s="13">
        <v>0</v>
      </c>
      <c r="N97" s="14"/>
    </row>
    <row r="98" ht="18.95" customHeight="1" spans="1:14">
      <c r="A98" s="31" t="s">
        <v>2064</v>
      </c>
      <c r="B98" s="12" t="s">
        <v>2060</v>
      </c>
      <c r="C98" s="874" t="s">
        <v>2065</v>
      </c>
      <c r="D98" s="12" t="s">
        <v>2066</v>
      </c>
      <c r="E98" s="13" t="s">
        <v>2062</v>
      </c>
      <c r="F98" s="13">
        <v>0</v>
      </c>
      <c r="G98" s="14"/>
      <c r="H98" s="15" t="s">
        <v>100</v>
      </c>
      <c r="I98" s="33" t="s">
        <v>2067</v>
      </c>
      <c r="J98" s="875" t="s">
        <v>2067</v>
      </c>
      <c r="K98" s="33" t="s">
        <v>1688</v>
      </c>
      <c r="L98" s="13" t="s">
        <v>1674</v>
      </c>
      <c r="M98" s="13">
        <v>0</v>
      </c>
      <c r="N98" s="14"/>
    </row>
    <row r="99" ht="18.95" customHeight="1" spans="1:14">
      <c r="A99" s="31"/>
      <c r="B99" s="874" t="s">
        <v>2068</v>
      </c>
      <c r="C99" s="874" t="s">
        <v>2069</v>
      </c>
      <c r="D99" s="12" t="s">
        <v>2070</v>
      </c>
      <c r="E99" s="13" t="s">
        <v>2062</v>
      </c>
      <c r="F99" s="13">
        <v>0</v>
      </c>
      <c r="G99" s="14"/>
      <c r="H99" s="15" t="s">
        <v>781</v>
      </c>
      <c r="I99" s="33" t="s">
        <v>2071</v>
      </c>
      <c r="J99" s="875" t="s">
        <v>2071</v>
      </c>
      <c r="K99" s="33" t="s">
        <v>1693</v>
      </c>
      <c r="L99" s="13" t="s">
        <v>1674</v>
      </c>
      <c r="M99" s="13">
        <v>0</v>
      </c>
      <c r="N99" s="14"/>
    </row>
    <row r="100" ht="18.95" customHeight="1" spans="1:14">
      <c r="A100" s="31" t="s">
        <v>2072</v>
      </c>
      <c r="B100" s="12" t="s">
        <v>2069</v>
      </c>
      <c r="C100" s="874" t="s">
        <v>2073</v>
      </c>
      <c r="D100" s="12" t="s">
        <v>2074</v>
      </c>
      <c r="E100" s="13" t="s">
        <v>2062</v>
      </c>
      <c r="F100" s="13">
        <v>0</v>
      </c>
      <c r="G100" s="14"/>
      <c r="H100" s="15" t="s">
        <v>2075</v>
      </c>
      <c r="I100" s="33" t="s">
        <v>2076</v>
      </c>
      <c r="J100" s="875" t="s">
        <v>2076</v>
      </c>
      <c r="K100" s="33" t="s">
        <v>2077</v>
      </c>
      <c r="L100" s="13" t="s">
        <v>1674</v>
      </c>
      <c r="M100" s="13">
        <v>0</v>
      </c>
      <c r="N100" s="14"/>
    </row>
    <row r="101" ht="18.95" customHeight="1" spans="1:14">
      <c r="A101" s="31"/>
      <c r="B101" s="874" t="s">
        <v>2068</v>
      </c>
      <c r="C101" s="874" t="s">
        <v>2078</v>
      </c>
      <c r="D101" s="12" t="s">
        <v>2079</v>
      </c>
      <c r="E101" s="13" t="s">
        <v>2062</v>
      </c>
      <c r="F101" s="13"/>
      <c r="G101" s="14"/>
      <c r="H101" s="15" t="s">
        <v>2080</v>
      </c>
      <c r="I101" s="33" t="s">
        <v>2081</v>
      </c>
      <c r="J101" s="875" t="s">
        <v>2081</v>
      </c>
      <c r="K101" s="33" t="s">
        <v>2082</v>
      </c>
      <c r="L101" s="13" t="s">
        <v>1674</v>
      </c>
      <c r="M101" s="13">
        <v>0</v>
      </c>
      <c r="N101" s="14"/>
    </row>
    <row r="102" ht="18.95" customHeight="1" spans="1:14">
      <c r="A102" s="31"/>
      <c r="B102" s="12"/>
      <c r="C102" s="874" t="s">
        <v>2083</v>
      </c>
      <c r="D102" s="12" t="s">
        <v>2084</v>
      </c>
      <c r="E102" s="13" t="s">
        <v>2062</v>
      </c>
      <c r="F102" s="13"/>
      <c r="G102" s="14"/>
      <c r="H102" s="15" t="s">
        <v>2085</v>
      </c>
      <c r="I102" s="33" t="s">
        <v>2086</v>
      </c>
      <c r="J102" s="875" t="s">
        <v>2086</v>
      </c>
      <c r="K102" s="33" t="s">
        <v>2087</v>
      </c>
      <c r="L102" s="13" t="s">
        <v>1674</v>
      </c>
      <c r="M102" s="13">
        <v>0</v>
      </c>
      <c r="N102" s="14"/>
    </row>
    <row r="103" ht="18.95" customHeight="1" spans="1:14">
      <c r="A103" s="31"/>
      <c r="B103" s="12"/>
      <c r="C103" s="874" t="s">
        <v>2088</v>
      </c>
      <c r="D103" s="12" t="s">
        <v>2089</v>
      </c>
      <c r="E103" s="13" t="s">
        <v>2062</v>
      </c>
      <c r="F103" s="13">
        <v>0</v>
      </c>
      <c r="G103" s="14"/>
      <c r="H103" s="15" t="s">
        <v>119</v>
      </c>
      <c r="I103" s="33" t="s">
        <v>2090</v>
      </c>
      <c r="J103" s="875" t="s">
        <v>2090</v>
      </c>
      <c r="K103" s="33" t="s">
        <v>1949</v>
      </c>
      <c r="L103" s="13" t="s">
        <v>1674</v>
      </c>
      <c r="M103" s="13">
        <v>0</v>
      </c>
      <c r="N103" s="14"/>
    </row>
    <row r="104" ht="18.95" customHeight="1" spans="1:14">
      <c r="A104" s="31" t="s">
        <v>2091</v>
      </c>
      <c r="B104" s="12" t="s">
        <v>2088</v>
      </c>
      <c r="C104" s="874" t="s">
        <v>2092</v>
      </c>
      <c r="D104" s="12" t="s">
        <v>2093</v>
      </c>
      <c r="E104" s="13" t="s">
        <v>2062</v>
      </c>
      <c r="F104" s="13">
        <v>0</v>
      </c>
      <c r="G104" s="14"/>
      <c r="H104" s="15" t="s">
        <v>109</v>
      </c>
      <c r="I104" s="33" t="s">
        <v>2094</v>
      </c>
      <c r="J104" s="875" t="s">
        <v>2094</v>
      </c>
      <c r="K104" s="33" t="s">
        <v>1724</v>
      </c>
      <c r="L104" s="13" t="s">
        <v>1674</v>
      </c>
      <c r="M104" s="13">
        <v>0</v>
      </c>
      <c r="N104" s="14"/>
    </row>
    <row r="105" ht="18.95" customHeight="1" spans="1:14">
      <c r="A105" s="31" t="s">
        <v>2095</v>
      </c>
      <c r="B105" s="12" t="s">
        <v>2092</v>
      </c>
      <c r="C105" s="874" t="s">
        <v>2096</v>
      </c>
      <c r="D105" s="12" t="s">
        <v>2097</v>
      </c>
      <c r="E105" s="13" t="s">
        <v>2062</v>
      </c>
      <c r="F105" s="13">
        <v>0</v>
      </c>
      <c r="G105" s="14"/>
      <c r="H105" s="15" t="s">
        <v>2098</v>
      </c>
      <c r="I105" s="33" t="s">
        <v>2099</v>
      </c>
      <c r="J105" s="875" t="s">
        <v>2099</v>
      </c>
      <c r="K105" s="33" t="s">
        <v>2100</v>
      </c>
      <c r="L105" s="13" t="s">
        <v>1674</v>
      </c>
      <c r="M105" s="13">
        <v>0</v>
      </c>
      <c r="N105" s="14"/>
    </row>
    <row r="106" ht="18.95" customHeight="1" spans="1:14">
      <c r="A106" s="31" t="s">
        <v>2101</v>
      </c>
      <c r="B106" s="12" t="s">
        <v>2096</v>
      </c>
      <c r="C106" s="874" t="s">
        <v>2102</v>
      </c>
      <c r="D106" s="12" t="s">
        <v>2103</v>
      </c>
      <c r="E106" s="13" t="s">
        <v>2062</v>
      </c>
      <c r="F106" s="13">
        <v>0</v>
      </c>
      <c r="G106" s="14"/>
      <c r="H106" s="15" t="s">
        <v>123</v>
      </c>
      <c r="I106" s="33" t="s">
        <v>2104</v>
      </c>
      <c r="J106" s="875" t="s">
        <v>2104</v>
      </c>
      <c r="K106" s="33" t="s">
        <v>2105</v>
      </c>
      <c r="L106" s="13" t="s">
        <v>1674</v>
      </c>
      <c r="M106" s="13">
        <v>373</v>
      </c>
      <c r="N106" s="14"/>
    </row>
    <row r="107" ht="18.95" customHeight="1" spans="1:14">
      <c r="A107" s="31" t="s">
        <v>2106</v>
      </c>
      <c r="B107" s="12" t="s">
        <v>2102</v>
      </c>
      <c r="C107" s="874" t="s">
        <v>2107</v>
      </c>
      <c r="D107" s="12" t="s">
        <v>2108</v>
      </c>
      <c r="E107" s="13" t="s">
        <v>2062</v>
      </c>
      <c r="F107" s="13">
        <v>0</v>
      </c>
      <c r="G107" s="14"/>
      <c r="H107" s="15" t="s">
        <v>99</v>
      </c>
      <c r="I107" s="33" t="s">
        <v>2109</v>
      </c>
      <c r="J107" s="875" t="s">
        <v>2109</v>
      </c>
      <c r="K107" s="33" t="s">
        <v>1684</v>
      </c>
      <c r="L107" s="13" t="s">
        <v>1674</v>
      </c>
      <c r="M107" s="13">
        <v>307</v>
      </c>
      <c r="N107" s="14"/>
    </row>
    <row r="108" ht="18.95" customHeight="1" spans="1:14">
      <c r="A108" s="31"/>
      <c r="B108" s="874" t="s">
        <v>2068</v>
      </c>
      <c r="C108" s="874" t="s">
        <v>2110</v>
      </c>
      <c r="D108" s="12" t="s">
        <v>2111</v>
      </c>
      <c r="E108" s="13" t="s">
        <v>2062</v>
      </c>
      <c r="F108" s="13">
        <v>0</v>
      </c>
      <c r="G108" s="14"/>
      <c r="H108" s="15" t="s">
        <v>100</v>
      </c>
      <c r="I108" s="33" t="s">
        <v>2112</v>
      </c>
      <c r="J108" s="875" t="s">
        <v>2112</v>
      </c>
      <c r="K108" s="33" t="s">
        <v>1688</v>
      </c>
      <c r="L108" s="13" t="s">
        <v>1674</v>
      </c>
      <c r="M108" s="13">
        <v>57</v>
      </c>
      <c r="N108" s="14"/>
    </row>
    <row r="109" ht="18.95" customHeight="1" spans="1:14">
      <c r="A109" s="31"/>
      <c r="B109" s="874" t="s">
        <v>2068</v>
      </c>
      <c r="C109" s="874" t="s">
        <v>2113</v>
      </c>
      <c r="D109" s="12" t="s">
        <v>2114</v>
      </c>
      <c r="E109" s="13" t="s">
        <v>2062</v>
      </c>
      <c r="F109" s="13">
        <v>0</v>
      </c>
      <c r="G109" s="14"/>
      <c r="H109" s="15" t="s">
        <v>781</v>
      </c>
      <c r="I109" s="33" t="s">
        <v>2115</v>
      </c>
      <c r="J109" s="875" t="s">
        <v>2115</v>
      </c>
      <c r="K109" s="33" t="s">
        <v>1693</v>
      </c>
      <c r="L109" s="13" t="s">
        <v>1674</v>
      </c>
      <c r="M109" s="13">
        <v>0</v>
      </c>
      <c r="N109" s="14"/>
    </row>
    <row r="110" ht="18.95" customHeight="1" spans="1:14">
      <c r="A110" s="31" t="s">
        <v>2116</v>
      </c>
      <c r="B110" s="12" t="s">
        <v>2113</v>
      </c>
      <c r="C110" s="874" t="s">
        <v>2117</v>
      </c>
      <c r="D110" s="12" t="s">
        <v>2118</v>
      </c>
      <c r="E110" s="13" t="s">
        <v>2062</v>
      </c>
      <c r="F110" s="13">
        <v>0</v>
      </c>
      <c r="G110" s="14"/>
      <c r="H110" s="15" t="s">
        <v>2119</v>
      </c>
      <c r="I110" s="33" t="s">
        <v>2120</v>
      </c>
      <c r="J110" s="875" t="s">
        <v>2120</v>
      </c>
      <c r="K110" s="33" t="s">
        <v>2121</v>
      </c>
      <c r="L110" s="13" t="s">
        <v>1674</v>
      </c>
      <c r="M110" s="13">
        <v>0</v>
      </c>
      <c r="N110" s="14"/>
    </row>
    <row r="111" ht="18.95" customHeight="1" spans="1:14">
      <c r="A111" s="31" t="s">
        <v>2122</v>
      </c>
      <c r="B111" s="12" t="s">
        <v>2117</v>
      </c>
      <c r="C111" s="874" t="s">
        <v>2123</v>
      </c>
      <c r="D111" s="12" t="s">
        <v>2124</v>
      </c>
      <c r="E111" s="13" t="s">
        <v>2062</v>
      </c>
      <c r="F111" s="13">
        <v>13</v>
      </c>
      <c r="G111" s="14"/>
      <c r="H111" s="15" t="s">
        <v>2125</v>
      </c>
      <c r="I111" s="33" t="s">
        <v>2126</v>
      </c>
      <c r="J111" s="875" t="s">
        <v>2126</v>
      </c>
      <c r="K111" s="33" t="s">
        <v>2127</v>
      </c>
      <c r="L111" s="13" t="s">
        <v>1674</v>
      </c>
      <c r="M111" s="13">
        <v>0</v>
      </c>
      <c r="N111" s="14"/>
    </row>
    <row r="112" ht="18.95" customHeight="1" spans="1:14">
      <c r="A112" s="31"/>
      <c r="B112" s="874" t="s">
        <v>2068</v>
      </c>
      <c r="C112" s="874" t="s">
        <v>2128</v>
      </c>
      <c r="D112" s="12" t="s">
        <v>2129</v>
      </c>
      <c r="E112" s="13" t="s">
        <v>2062</v>
      </c>
      <c r="F112" s="13">
        <v>206</v>
      </c>
      <c r="G112" s="14"/>
      <c r="H112" s="15" t="s">
        <v>269</v>
      </c>
      <c r="I112" s="33" t="s">
        <v>2130</v>
      </c>
      <c r="J112" s="875" t="s">
        <v>2130</v>
      </c>
      <c r="K112" s="33" t="s">
        <v>2131</v>
      </c>
      <c r="L112" s="13" t="s">
        <v>1674</v>
      </c>
      <c r="M112" s="13">
        <v>1</v>
      </c>
      <c r="N112" s="14"/>
    </row>
    <row r="113" ht="18.95" customHeight="1" spans="1:14">
      <c r="A113" s="31"/>
      <c r="B113" s="874" t="s">
        <v>2068</v>
      </c>
      <c r="C113" s="874" t="s">
        <v>2132</v>
      </c>
      <c r="D113" s="12" t="s">
        <v>2133</v>
      </c>
      <c r="E113" s="13" t="s">
        <v>2062</v>
      </c>
      <c r="F113" s="13">
        <v>0</v>
      </c>
      <c r="G113" s="14"/>
      <c r="H113" s="15" t="s">
        <v>2134</v>
      </c>
      <c r="I113" s="33" t="s">
        <v>2135</v>
      </c>
      <c r="J113" s="875" t="s">
        <v>2135</v>
      </c>
      <c r="K113" s="33" t="s">
        <v>2136</v>
      </c>
      <c r="L113" s="13" t="s">
        <v>1674</v>
      </c>
      <c r="M113" s="13">
        <v>0</v>
      </c>
      <c r="N113" s="14"/>
    </row>
    <row r="114" ht="18.95" customHeight="1" spans="1:14">
      <c r="A114" s="31"/>
      <c r="B114" s="874" t="s">
        <v>2068</v>
      </c>
      <c r="C114" s="874" t="s">
        <v>2137</v>
      </c>
      <c r="D114" s="12" t="s">
        <v>2138</v>
      </c>
      <c r="E114" s="13" t="s">
        <v>2062</v>
      </c>
      <c r="F114" s="13"/>
      <c r="G114" s="14"/>
      <c r="H114" s="15" t="s">
        <v>2139</v>
      </c>
      <c r="I114" s="33" t="s">
        <v>2140</v>
      </c>
      <c r="J114" s="875" t="s">
        <v>2140</v>
      </c>
      <c r="K114" s="33" t="s">
        <v>2141</v>
      </c>
      <c r="L114" s="13" t="s">
        <v>1674</v>
      </c>
      <c r="M114" s="13">
        <v>0</v>
      </c>
      <c r="N114" s="14"/>
    </row>
    <row r="115" ht="18.95" customHeight="1" spans="1:14">
      <c r="A115" s="31"/>
      <c r="B115" s="12"/>
      <c r="C115" s="874" t="s">
        <v>2142</v>
      </c>
      <c r="D115" s="12" t="s">
        <v>2143</v>
      </c>
      <c r="E115" s="13" t="s">
        <v>2062</v>
      </c>
      <c r="F115" s="13"/>
      <c r="G115" s="14"/>
      <c r="H115" s="15" t="s">
        <v>2144</v>
      </c>
      <c r="I115" s="33" t="s">
        <v>2145</v>
      </c>
      <c r="J115" s="875" t="s">
        <v>2145</v>
      </c>
      <c r="K115" s="33" t="s">
        <v>2146</v>
      </c>
      <c r="L115" s="13" t="s">
        <v>1674</v>
      </c>
      <c r="M115" s="13">
        <v>0</v>
      </c>
      <c r="N115" s="14"/>
    </row>
    <row r="116" ht="18.95" customHeight="1" spans="1:14">
      <c r="A116" s="31"/>
      <c r="B116" s="12"/>
      <c r="C116" s="874" t="s">
        <v>2147</v>
      </c>
      <c r="D116" s="12" t="s">
        <v>2148</v>
      </c>
      <c r="E116" s="13" t="s">
        <v>2062</v>
      </c>
      <c r="F116" s="13">
        <v>0</v>
      </c>
      <c r="G116" s="14"/>
      <c r="H116" s="15" t="s">
        <v>2149</v>
      </c>
      <c r="I116" s="33" t="s">
        <v>2150</v>
      </c>
      <c r="J116" s="875" t="s">
        <v>2150</v>
      </c>
      <c r="K116" s="33" t="s">
        <v>2151</v>
      </c>
      <c r="L116" s="13" t="s">
        <v>1674</v>
      </c>
      <c r="M116" s="13">
        <v>0</v>
      </c>
      <c r="N116" s="14"/>
    </row>
    <row r="117" ht="18.95" customHeight="1" spans="1:14">
      <c r="A117" s="31" t="s">
        <v>2152</v>
      </c>
      <c r="B117" s="12" t="s">
        <v>2147</v>
      </c>
      <c r="C117" s="874" t="s">
        <v>2153</v>
      </c>
      <c r="D117" s="12" t="s">
        <v>2154</v>
      </c>
      <c r="E117" s="13" t="s">
        <v>2062</v>
      </c>
      <c r="F117" s="13">
        <v>176</v>
      </c>
      <c r="G117" s="14"/>
      <c r="H117" s="15" t="s">
        <v>2155</v>
      </c>
      <c r="I117" s="33" t="s">
        <v>2156</v>
      </c>
      <c r="J117" s="875" t="s">
        <v>2156</v>
      </c>
      <c r="K117" s="33" t="s">
        <v>2157</v>
      </c>
      <c r="L117" s="13" t="s">
        <v>1674</v>
      </c>
      <c r="M117" s="13">
        <v>8</v>
      </c>
      <c r="N117" s="14"/>
    </row>
    <row r="118" ht="18.95" customHeight="1" spans="1:14">
      <c r="A118" s="31"/>
      <c r="B118" s="874" t="s">
        <v>2068</v>
      </c>
      <c r="C118" s="874" t="s">
        <v>2158</v>
      </c>
      <c r="D118" s="12" t="s">
        <v>2159</v>
      </c>
      <c r="E118" s="13" t="s">
        <v>2062</v>
      </c>
      <c r="F118" s="13">
        <v>18</v>
      </c>
      <c r="G118" s="14"/>
      <c r="H118" s="15" t="s">
        <v>2160</v>
      </c>
      <c r="I118" s="33" t="s">
        <v>2161</v>
      </c>
      <c r="J118" s="875" t="s">
        <v>2161</v>
      </c>
      <c r="K118" s="33" t="s">
        <v>2162</v>
      </c>
      <c r="L118" s="13" t="s">
        <v>1674</v>
      </c>
      <c r="M118" s="13">
        <v>0</v>
      </c>
      <c r="N118" s="14"/>
    </row>
    <row r="119" ht="18.95" customHeight="1" spans="1:14">
      <c r="A119" s="31" t="s">
        <v>2163</v>
      </c>
      <c r="B119" s="12" t="s">
        <v>2158</v>
      </c>
      <c r="C119" s="874" t="s">
        <v>2164</v>
      </c>
      <c r="D119" s="12" t="s">
        <v>2165</v>
      </c>
      <c r="E119" s="13" t="s">
        <v>2062</v>
      </c>
      <c r="F119" s="13">
        <v>0</v>
      </c>
      <c r="G119" s="14"/>
      <c r="H119" s="15" t="s">
        <v>109</v>
      </c>
      <c r="I119" s="33" t="s">
        <v>2166</v>
      </c>
      <c r="J119" s="875" t="s">
        <v>2166</v>
      </c>
      <c r="K119" s="33" t="s">
        <v>1724</v>
      </c>
      <c r="L119" s="13" t="s">
        <v>1674</v>
      </c>
      <c r="M119" s="13">
        <v>0</v>
      </c>
      <c r="N119" s="14"/>
    </row>
    <row r="120" ht="18.95" customHeight="1" spans="1:14">
      <c r="A120" s="31" t="s">
        <v>2167</v>
      </c>
      <c r="B120" s="12" t="s">
        <v>2164</v>
      </c>
      <c r="C120" s="874" t="s">
        <v>2168</v>
      </c>
      <c r="D120" s="12" t="s">
        <v>2169</v>
      </c>
      <c r="E120" s="13" t="s">
        <v>2062</v>
      </c>
      <c r="F120" s="13">
        <v>0</v>
      </c>
      <c r="G120" s="14"/>
      <c r="H120" s="15" t="s">
        <v>2170</v>
      </c>
      <c r="I120" s="33" t="s">
        <v>2171</v>
      </c>
      <c r="J120" s="875" t="s">
        <v>2171</v>
      </c>
      <c r="K120" s="33" t="s">
        <v>2172</v>
      </c>
      <c r="L120" s="13" t="s">
        <v>1674</v>
      </c>
      <c r="M120" s="13">
        <v>0</v>
      </c>
      <c r="N120" s="14"/>
    </row>
    <row r="121" ht="18.95" customHeight="1" spans="1:14">
      <c r="A121" s="31" t="s">
        <v>2173</v>
      </c>
      <c r="B121" s="12" t="s">
        <v>2168</v>
      </c>
      <c r="C121" s="874" t="s">
        <v>2174</v>
      </c>
      <c r="D121" s="12" t="s">
        <v>2175</v>
      </c>
      <c r="E121" s="13" t="s">
        <v>2062</v>
      </c>
      <c r="F121" s="13">
        <v>18</v>
      </c>
      <c r="G121" s="14"/>
      <c r="H121" s="15" t="s">
        <v>125</v>
      </c>
      <c r="I121" s="33" t="s">
        <v>2176</v>
      </c>
      <c r="J121" s="875" t="s">
        <v>2176</v>
      </c>
      <c r="K121" s="33" t="s">
        <v>2177</v>
      </c>
      <c r="L121" s="13" t="s">
        <v>1674</v>
      </c>
      <c r="M121" s="13">
        <v>437</v>
      </c>
      <c r="N121" s="14"/>
    </row>
    <row r="122" ht="18.95" customHeight="1" spans="1:14">
      <c r="A122" s="31" t="s">
        <v>2178</v>
      </c>
      <c r="B122" s="12" t="s">
        <v>2174</v>
      </c>
      <c r="C122" s="874" t="s">
        <v>2179</v>
      </c>
      <c r="D122" s="12" t="s">
        <v>2180</v>
      </c>
      <c r="E122" s="13" t="s">
        <v>2062</v>
      </c>
      <c r="F122" s="13">
        <v>0</v>
      </c>
      <c r="G122" s="14"/>
      <c r="H122" s="15" t="s">
        <v>99</v>
      </c>
      <c r="I122" s="33" t="s">
        <v>2181</v>
      </c>
      <c r="J122" s="875" t="s">
        <v>2181</v>
      </c>
      <c r="K122" s="33" t="s">
        <v>1684</v>
      </c>
      <c r="L122" s="13" t="s">
        <v>1674</v>
      </c>
      <c r="M122" s="13">
        <v>336</v>
      </c>
      <c r="N122" s="14"/>
    </row>
    <row r="123" ht="18.95" customHeight="1" spans="1:14">
      <c r="A123" s="31" t="s">
        <v>2182</v>
      </c>
      <c r="B123" s="12" t="s">
        <v>2179</v>
      </c>
      <c r="C123" s="874" t="s">
        <v>2183</v>
      </c>
      <c r="D123" s="12" t="s">
        <v>2184</v>
      </c>
      <c r="E123" s="13" t="s">
        <v>2062</v>
      </c>
      <c r="F123" s="13">
        <v>0</v>
      </c>
      <c r="G123" s="14"/>
      <c r="H123" s="15" t="s">
        <v>100</v>
      </c>
      <c r="I123" s="33" t="s">
        <v>2185</v>
      </c>
      <c r="J123" s="875" t="s">
        <v>2185</v>
      </c>
      <c r="K123" s="33" t="s">
        <v>1688</v>
      </c>
      <c r="L123" s="13" t="s">
        <v>1674</v>
      </c>
      <c r="M123" s="13">
        <v>101</v>
      </c>
      <c r="N123" s="14"/>
    </row>
    <row r="124" ht="18.95" customHeight="1" spans="1:14">
      <c r="A124" s="31" t="s">
        <v>2186</v>
      </c>
      <c r="B124" s="12" t="s">
        <v>2183</v>
      </c>
      <c r="C124" s="874" t="s">
        <v>2187</v>
      </c>
      <c r="D124" s="12" t="s">
        <v>2188</v>
      </c>
      <c r="E124" s="13" t="s">
        <v>2062</v>
      </c>
      <c r="F124" s="13">
        <v>0</v>
      </c>
      <c r="G124" s="14"/>
      <c r="H124" s="15" t="s">
        <v>781</v>
      </c>
      <c r="I124" s="33" t="s">
        <v>2189</v>
      </c>
      <c r="J124" s="875" t="s">
        <v>2189</v>
      </c>
      <c r="K124" s="33" t="s">
        <v>1693</v>
      </c>
      <c r="L124" s="13" t="s">
        <v>1674</v>
      </c>
      <c r="M124" s="13">
        <v>0</v>
      </c>
      <c r="N124" s="14"/>
    </row>
    <row r="125" ht="18.95" customHeight="1" spans="1:14">
      <c r="A125" s="31" t="s">
        <v>2190</v>
      </c>
      <c r="B125" s="12" t="s">
        <v>2187</v>
      </c>
      <c r="C125" s="874" t="s">
        <v>2191</v>
      </c>
      <c r="D125" s="12" t="s">
        <v>2192</v>
      </c>
      <c r="E125" s="13" t="s">
        <v>2062</v>
      </c>
      <c r="F125" s="13">
        <v>0</v>
      </c>
      <c r="G125" s="14"/>
      <c r="H125" s="15" t="s">
        <v>126</v>
      </c>
      <c r="I125" s="33" t="s">
        <v>2193</v>
      </c>
      <c r="J125" s="875" t="s">
        <v>2193</v>
      </c>
      <c r="K125" s="33" t="s">
        <v>2194</v>
      </c>
      <c r="L125" s="13" t="s">
        <v>1674</v>
      </c>
      <c r="M125" s="13">
        <v>0</v>
      </c>
      <c r="N125" s="14"/>
    </row>
    <row r="126" ht="18.95" customHeight="1" spans="1:14">
      <c r="A126" s="31" t="s">
        <v>2195</v>
      </c>
      <c r="B126" s="12" t="s">
        <v>2191</v>
      </c>
      <c r="C126" s="874" t="s">
        <v>2196</v>
      </c>
      <c r="D126" s="12" t="s">
        <v>2197</v>
      </c>
      <c r="E126" s="13" t="s">
        <v>2062</v>
      </c>
      <c r="F126" s="13">
        <v>46</v>
      </c>
      <c r="G126" s="14"/>
      <c r="H126" s="15" t="s">
        <v>2198</v>
      </c>
      <c r="I126" s="33" t="s">
        <v>2199</v>
      </c>
      <c r="J126" s="875" t="s">
        <v>2199</v>
      </c>
      <c r="K126" s="33" t="s">
        <v>2200</v>
      </c>
      <c r="L126" s="13" t="s">
        <v>1674</v>
      </c>
      <c r="M126" s="13">
        <v>0</v>
      </c>
      <c r="N126" s="14"/>
    </row>
    <row r="127" ht="18.95" customHeight="1" spans="1:14">
      <c r="A127" s="31" t="s">
        <v>2201</v>
      </c>
      <c r="B127" s="12" t="s">
        <v>2196</v>
      </c>
      <c r="C127" s="874" t="s">
        <v>2202</v>
      </c>
      <c r="D127" s="12" t="s">
        <v>2203</v>
      </c>
      <c r="E127" s="13" t="s">
        <v>2062</v>
      </c>
      <c r="F127" s="13">
        <v>96</v>
      </c>
      <c r="G127" s="14"/>
      <c r="H127" s="15" t="s">
        <v>2204</v>
      </c>
      <c r="I127" s="33" t="s">
        <v>2205</v>
      </c>
      <c r="J127" s="875" t="s">
        <v>2205</v>
      </c>
      <c r="K127" s="33" t="s">
        <v>2206</v>
      </c>
      <c r="L127" s="13" t="s">
        <v>1674</v>
      </c>
      <c r="M127" s="13">
        <v>0</v>
      </c>
      <c r="N127" s="14"/>
    </row>
    <row r="128" ht="18.95" customHeight="1" spans="1:14">
      <c r="A128" s="31" t="s">
        <v>2207</v>
      </c>
      <c r="B128" s="12" t="s">
        <v>2202</v>
      </c>
      <c r="C128" s="874" t="s">
        <v>2208</v>
      </c>
      <c r="D128" s="12" t="s">
        <v>2209</v>
      </c>
      <c r="E128" s="13" t="s">
        <v>2062</v>
      </c>
      <c r="F128" s="13">
        <v>21750</v>
      </c>
      <c r="G128" s="14"/>
      <c r="H128" s="15" t="s">
        <v>109</v>
      </c>
      <c r="I128" s="33" t="s">
        <v>2210</v>
      </c>
      <c r="J128" s="875" t="s">
        <v>2210</v>
      </c>
      <c r="K128" s="33" t="s">
        <v>1724</v>
      </c>
      <c r="L128" s="13" t="s">
        <v>1674</v>
      </c>
      <c r="M128" s="13">
        <v>0</v>
      </c>
      <c r="N128" s="14"/>
    </row>
    <row r="129" ht="18.95" customHeight="1" spans="1:14">
      <c r="A129" s="31" t="s">
        <v>2211</v>
      </c>
      <c r="B129" s="12" t="s">
        <v>2208</v>
      </c>
      <c r="C129" s="874" t="s">
        <v>2212</v>
      </c>
      <c r="D129" s="12" t="s">
        <v>2213</v>
      </c>
      <c r="E129" s="13" t="s">
        <v>2062</v>
      </c>
      <c r="F129" s="13">
        <v>19601</v>
      </c>
      <c r="G129" s="14"/>
      <c r="H129" s="15" t="s">
        <v>127</v>
      </c>
      <c r="I129" s="33" t="s">
        <v>2214</v>
      </c>
      <c r="J129" s="875" t="s">
        <v>2214</v>
      </c>
      <c r="K129" s="33" t="s">
        <v>2215</v>
      </c>
      <c r="L129" s="13" t="s">
        <v>1674</v>
      </c>
      <c r="M129" s="13">
        <v>0</v>
      </c>
      <c r="N129" s="14"/>
    </row>
    <row r="130" ht="18.95" customHeight="1" spans="1:14">
      <c r="A130" s="31" t="s">
        <v>529</v>
      </c>
      <c r="B130" s="12" t="s">
        <v>2212</v>
      </c>
      <c r="C130" s="874" t="s">
        <v>2216</v>
      </c>
      <c r="D130" s="12" t="s">
        <v>2217</v>
      </c>
      <c r="E130" s="13" t="s">
        <v>2062</v>
      </c>
      <c r="F130" s="13">
        <v>0</v>
      </c>
      <c r="G130" s="14"/>
      <c r="H130" s="15"/>
      <c r="I130" s="33"/>
      <c r="J130" s="875" t="s">
        <v>2218</v>
      </c>
      <c r="K130" s="33" t="s">
        <v>2219</v>
      </c>
      <c r="L130" s="13" t="s">
        <v>1674</v>
      </c>
      <c r="M130" s="13"/>
      <c r="N130" s="14"/>
    </row>
    <row r="131" ht="18.95" customHeight="1" spans="1:14">
      <c r="A131" s="31" t="s">
        <v>2220</v>
      </c>
      <c r="B131" s="12" t="s">
        <v>2216</v>
      </c>
      <c r="C131" s="874" t="s">
        <v>2221</v>
      </c>
      <c r="D131" s="12" t="s">
        <v>2222</v>
      </c>
      <c r="E131" s="13" t="s">
        <v>2062</v>
      </c>
      <c r="F131" s="13">
        <v>0</v>
      </c>
      <c r="G131" s="14"/>
      <c r="H131" s="15"/>
      <c r="I131" s="875" t="s">
        <v>2223</v>
      </c>
      <c r="J131" s="875" t="s">
        <v>2224</v>
      </c>
      <c r="K131" s="33" t="s">
        <v>1684</v>
      </c>
      <c r="L131" s="13" t="s">
        <v>1674</v>
      </c>
      <c r="M131" s="13"/>
      <c r="N131" s="14"/>
    </row>
    <row r="132" ht="18.95" customHeight="1" spans="1:14">
      <c r="A132" s="31" t="s">
        <v>2225</v>
      </c>
      <c r="B132" s="12" t="s">
        <v>2221</v>
      </c>
      <c r="C132" s="874" t="s">
        <v>2226</v>
      </c>
      <c r="D132" s="12" t="s">
        <v>2227</v>
      </c>
      <c r="E132" s="13" t="s">
        <v>2062</v>
      </c>
      <c r="F132" s="13">
        <v>438</v>
      </c>
      <c r="G132" s="14"/>
      <c r="H132" s="15"/>
      <c r="I132" s="875" t="s">
        <v>2223</v>
      </c>
      <c r="J132" s="875" t="s">
        <v>2228</v>
      </c>
      <c r="K132" s="33" t="s">
        <v>1688</v>
      </c>
      <c r="L132" s="13" t="s">
        <v>1674</v>
      </c>
      <c r="M132" s="13"/>
      <c r="N132" s="14"/>
    </row>
    <row r="133" ht="18.95" customHeight="1" spans="1:14">
      <c r="A133" s="31"/>
      <c r="B133" s="874" t="s">
        <v>2068</v>
      </c>
      <c r="C133" s="874" t="s">
        <v>2229</v>
      </c>
      <c r="D133" s="12" t="s">
        <v>2230</v>
      </c>
      <c r="E133" s="13" t="s">
        <v>2062</v>
      </c>
      <c r="F133" s="13">
        <v>328</v>
      </c>
      <c r="G133" s="14"/>
      <c r="H133" s="15"/>
      <c r="I133" s="875" t="s">
        <v>2223</v>
      </c>
      <c r="J133" s="875" t="s">
        <v>2231</v>
      </c>
      <c r="K133" s="33" t="s">
        <v>1693</v>
      </c>
      <c r="L133" s="13" t="s">
        <v>1674</v>
      </c>
      <c r="M133" s="13"/>
      <c r="N133" s="14"/>
    </row>
    <row r="134" ht="18.95" customHeight="1" spans="1:14">
      <c r="A134" s="31"/>
      <c r="B134" s="874" t="s">
        <v>2068</v>
      </c>
      <c r="C134" s="874" t="s">
        <v>2232</v>
      </c>
      <c r="D134" s="12" t="s">
        <v>2233</v>
      </c>
      <c r="E134" s="13" t="s">
        <v>2062</v>
      </c>
      <c r="F134" s="13">
        <v>0</v>
      </c>
      <c r="G134" s="14"/>
      <c r="H134" s="15"/>
      <c r="I134" s="875" t="s">
        <v>2223</v>
      </c>
      <c r="J134" s="875" t="s">
        <v>2234</v>
      </c>
      <c r="K134" s="33" t="s">
        <v>2235</v>
      </c>
      <c r="L134" s="13" t="s">
        <v>1674</v>
      </c>
      <c r="M134" s="13"/>
      <c r="N134" s="14"/>
    </row>
    <row r="135" ht="18.95" customHeight="1" spans="1:14">
      <c r="A135" s="31" t="s">
        <v>2236</v>
      </c>
      <c r="B135" s="12" t="s">
        <v>2232</v>
      </c>
      <c r="C135" s="874" t="s">
        <v>2237</v>
      </c>
      <c r="D135" s="12" t="s">
        <v>2238</v>
      </c>
      <c r="E135" s="13" t="s">
        <v>2062</v>
      </c>
      <c r="F135" s="13">
        <v>1383</v>
      </c>
      <c r="G135" s="38"/>
      <c r="H135" s="15"/>
      <c r="I135" s="875" t="s">
        <v>2223</v>
      </c>
      <c r="J135" s="875" t="s">
        <v>2239</v>
      </c>
      <c r="K135" s="33" t="s">
        <v>2240</v>
      </c>
      <c r="L135" s="13" t="s">
        <v>1674</v>
      </c>
      <c r="M135" s="13"/>
      <c r="N135" s="14"/>
    </row>
    <row r="136" ht="18.95" customHeight="1" spans="1:14">
      <c r="A136" s="31" t="s">
        <v>535</v>
      </c>
      <c r="B136" s="12" t="s">
        <v>2237</v>
      </c>
      <c r="C136" s="874" t="s">
        <v>2241</v>
      </c>
      <c r="D136" s="12" t="s">
        <v>2242</v>
      </c>
      <c r="E136" s="13" t="s">
        <v>2062</v>
      </c>
      <c r="F136" s="39">
        <v>0</v>
      </c>
      <c r="G136" s="14"/>
      <c r="H136" s="15"/>
      <c r="I136" s="875" t="s">
        <v>2223</v>
      </c>
      <c r="J136" s="875" t="s">
        <v>2243</v>
      </c>
      <c r="K136" s="33" t="s">
        <v>2244</v>
      </c>
      <c r="L136" s="13" t="s">
        <v>1674</v>
      </c>
      <c r="M136" s="13"/>
      <c r="N136" s="14"/>
    </row>
    <row r="137" ht="18.95" customHeight="1" spans="1:14">
      <c r="A137" s="31"/>
      <c r="B137" s="874" t="s">
        <v>2068</v>
      </c>
      <c r="C137" s="874" t="s">
        <v>2245</v>
      </c>
      <c r="D137" s="12" t="s">
        <v>2246</v>
      </c>
      <c r="E137" s="13" t="s">
        <v>2062</v>
      </c>
      <c r="F137" s="16">
        <v>0</v>
      </c>
      <c r="G137" s="14"/>
      <c r="H137" s="15"/>
      <c r="I137" s="875" t="s">
        <v>2223</v>
      </c>
      <c r="J137" s="875" t="s">
        <v>2247</v>
      </c>
      <c r="K137" s="46" t="s">
        <v>2248</v>
      </c>
      <c r="L137" s="13" t="s">
        <v>1674</v>
      </c>
      <c r="M137" s="13"/>
      <c r="N137" s="14"/>
    </row>
    <row r="138" ht="18.95" customHeight="1" spans="1:14">
      <c r="A138" s="31" t="s">
        <v>2249</v>
      </c>
      <c r="B138" s="12" t="s">
        <v>2245</v>
      </c>
      <c r="C138" s="874" t="s">
        <v>2250</v>
      </c>
      <c r="D138" s="12" t="s">
        <v>2251</v>
      </c>
      <c r="E138" s="13" t="s">
        <v>2062</v>
      </c>
      <c r="F138" s="16">
        <v>0</v>
      </c>
      <c r="G138" s="14"/>
      <c r="H138" s="15"/>
      <c r="I138" s="875" t="s">
        <v>2223</v>
      </c>
      <c r="J138" s="875" t="s">
        <v>2252</v>
      </c>
      <c r="K138" s="33" t="s">
        <v>2253</v>
      </c>
      <c r="L138" s="13" t="s">
        <v>1674</v>
      </c>
      <c r="M138" s="13"/>
      <c r="N138" s="14"/>
    </row>
    <row r="139" ht="18.95" customHeight="1" spans="1:14">
      <c r="A139" s="31" t="s">
        <v>2254</v>
      </c>
      <c r="B139" s="12" t="s">
        <v>2250</v>
      </c>
      <c r="C139" s="874" t="s">
        <v>2255</v>
      </c>
      <c r="D139" s="12" t="s">
        <v>2256</v>
      </c>
      <c r="E139" s="13" t="s">
        <v>2062</v>
      </c>
      <c r="F139" s="16">
        <v>0</v>
      </c>
      <c r="G139" s="14"/>
      <c r="H139" s="15"/>
      <c r="I139" s="875" t="s">
        <v>2223</v>
      </c>
      <c r="J139" s="875" t="s">
        <v>2257</v>
      </c>
      <c r="K139" s="33" t="s">
        <v>2258</v>
      </c>
      <c r="L139" s="13" t="s">
        <v>1674</v>
      </c>
      <c r="M139" s="13"/>
      <c r="N139" s="14"/>
    </row>
    <row r="140" ht="18.95" customHeight="1" spans="1:14">
      <c r="A140" s="31" t="s">
        <v>2259</v>
      </c>
      <c r="B140" s="12" t="s">
        <v>2255</v>
      </c>
      <c r="C140" s="874" t="s">
        <v>2260</v>
      </c>
      <c r="D140" s="12" t="s">
        <v>2261</v>
      </c>
      <c r="E140" s="13" t="s">
        <v>2062</v>
      </c>
      <c r="F140" s="16">
        <v>0</v>
      </c>
      <c r="G140" s="14"/>
      <c r="H140" s="15"/>
      <c r="I140" s="875" t="s">
        <v>2223</v>
      </c>
      <c r="J140" s="875" t="s">
        <v>2262</v>
      </c>
      <c r="K140" s="33" t="s">
        <v>2263</v>
      </c>
      <c r="L140" s="13" t="s">
        <v>1674</v>
      </c>
      <c r="M140" s="13"/>
      <c r="N140" s="14"/>
    </row>
    <row r="141" ht="18.95" customHeight="1" spans="1:14">
      <c r="A141" s="31" t="s">
        <v>2264</v>
      </c>
      <c r="B141" s="12" t="s">
        <v>2260</v>
      </c>
      <c r="C141" s="874" t="s">
        <v>2265</v>
      </c>
      <c r="D141" s="12" t="s">
        <v>2266</v>
      </c>
      <c r="E141" s="13" t="s">
        <v>2062</v>
      </c>
      <c r="F141" s="16">
        <v>0</v>
      </c>
      <c r="G141" s="14"/>
      <c r="H141" s="15"/>
      <c r="I141" s="875" t="s">
        <v>2223</v>
      </c>
      <c r="J141" s="875" t="s">
        <v>2267</v>
      </c>
      <c r="K141" s="33" t="s">
        <v>2268</v>
      </c>
      <c r="L141" s="13" t="s">
        <v>1674</v>
      </c>
      <c r="M141" s="13"/>
      <c r="N141" s="14"/>
    </row>
    <row r="142" ht="18.95" customHeight="1" spans="1:14">
      <c r="A142" s="31" t="s">
        <v>2269</v>
      </c>
      <c r="B142" s="12" t="s">
        <v>2265</v>
      </c>
      <c r="C142" s="874" t="s">
        <v>2270</v>
      </c>
      <c r="D142" s="12" t="s">
        <v>2271</v>
      </c>
      <c r="E142" s="13" t="s">
        <v>2062</v>
      </c>
      <c r="F142" s="16">
        <v>0</v>
      </c>
      <c r="G142" s="14"/>
      <c r="H142" s="15"/>
      <c r="I142" s="875" t="s">
        <v>2223</v>
      </c>
      <c r="J142" s="875" t="s">
        <v>2272</v>
      </c>
      <c r="K142" s="33" t="s">
        <v>2273</v>
      </c>
      <c r="L142" s="13" t="s">
        <v>1674</v>
      </c>
      <c r="M142" s="13"/>
      <c r="N142" s="14"/>
    </row>
    <row r="143" ht="18.95" customHeight="1" spans="1:14">
      <c r="A143" s="31" t="s">
        <v>2274</v>
      </c>
      <c r="B143" s="12" t="s">
        <v>2270</v>
      </c>
      <c r="C143" s="874" t="s">
        <v>2275</v>
      </c>
      <c r="D143" s="12" t="s">
        <v>2276</v>
      </c>
      <c r="E143" s="13" t="s">
        <v>2062</v>
      </c>
      <c r="F143" s="16">
        <v>0</v>
      </c>
      <c r="G143" s="14"/>
      <c r="H143" s="15"/>
      <c r="I143" s="875" t="s">
        <v>2223</v>
      </c>
      <c r="J143" s="875" t="s">
        <v>2277</v>
      </c>
      <c r="K143" s="33" t="s">
        <v>2278</v>
      </c>
      <c r="L143" s="13" t="s">
        <v>1674</v>
      </c>
      <c r="M143" s="13"/>
      <c r="N143" s="14"/>
    </row>
    <row r="144" ht="18.95" customHeight="1" spans="1:14">
      <c r="A144" s="31" t="s">
        <v>2279</v>
      </c>
      <c r="B144" s="12" t="s">
        <v>2275</v>
      </c>
      <c r="C144" s="874" t="s">
        <v>2280</v>
      </c>
      <c r="D144" s="12" t="s">
        <v>2281</v>
      </c>
      <c r="E144" s="13" t="s">
        <v>2062</v>
      </c>
      <c r="F144" s="16">
        <v>0</v>
      </c>
      <c r="G144" s="14"/>
      <c r="H144" s="15"/>
      <c r="I144" s="875" t="s">
        <v>2223</v>
      </c>
      <c r="J144" s="875" t="s">
        <v>2282</v>
      </c>
      <c r="K144" s="33" t="s">
        <v>2283</v>
      </c>
      <c r="L144" s="13" t="s">
        <v>1674</v>
      </c>
      <c r="M144" s="13"/>
      <c r="N144" s="14"/>
    </row>
    <row r="145" ht="18.95" customHeight="1" spans="1:14">
      <c r="A145" s="31" t="s">
        <v>2284</v>
      </c>
      <c r="B145" s="12" t="s">
        <v>2280</v>
      </c>
      <c r="C145" s="874" t="s">
        <v>2285</v>
      </c>
      <c r="D145" s="12" t="s">
        <v>2286</v>
      </c>
      <c r="E145" s="13" t="s">
        <v>2062</v>
      </c>
      <c r="F145" s="16">
        <v>0</v>
      </c>
      <c r="G145" s="14"/>
      <c r="H145" s="15"/>
      <c r="I145" s="875" t="s">
        <v>2223</v>
      </c>
      <c r="J145" s="875" t="s">
        <v>2287</v>
      </c>
      <c r="K145" s="33" t="s">
        <v>2288</v>
      </c>
      <c r="L145" s="13" t="s">
        <v>1674</v>
      </c>
      <c r="M145" s="13"/>
      <c r="N145" s="14"/>
    </row>
    <row r="146" ht="18.95" customHeight="1" spans="1:14">
      <c r="A146" s="31" t="s">
        <v>2289</v>
      </c>
      <c r="B146" s="12" t="s">
        <v>2285</v>
      </c>
      <c r="C146" s="874" t="s">
        <v>2290</v>
      </c>
      <c r="D146" s="12" t="s">
        <v>2291</v>
      </c>
      <c r="E146" s="13" t="s">
        <v>2062</v>
      </c>
      <c r="F146" s="16">
        <v>0</v>
      </c>
      <c r="G146" s="14"/>
      <c r="H146" s="15"/>
      <c r="I146" s="875" t="s">
        <v>2223</v>
      </c>
      <c r="J146" s="875" t="s">
        <v>2292</v>
      </c>
      <c r="K146" s="33" t="s">
        <v>2293</v>
      </c>
      <c r="L146" s="13" t="s">
        <v>1674</v>
      </c>
      <c r="M146" s="13"/>
      <c r="N146" s="14"/>
    </row>
    <row r="147" ht="18.95" customHeight="1" spans="1:14">
      <c r="A147" s="31" t="s">
        <v>2294</v>
      </c>
      <c r="B147" s="12" t="s">
        <v>2290</v>
      </c>
      <c r="C147" s="874" t="s">
        <v>2295</v>
      </c>
      <c r="D147" s="12" t="s">
        <v>2296</v>
      </c>
      <c r="E147" s="13" t="s">
        <v>2062</v>
      </c>
      <c r="F147" s="16">
        <v>0</v>
      </c>
      <c r="G147" s="14"/>
      <c r="H147" s="15" t="s">
        <v>128</v>
      </c>
      <c r="I147" s="33" t="s">
        <v>2297</v>
      </c>
      <c r="J147" s="875" t="s">
        <v>2297</v>
      </c>
      <c r="K147" s="33" t="s">
        <v>2298</v>
      </c>
      <c r="L147" s="13" t="s">
        <v>1674</v>
      </c>
      <c r="M147" s="13">
        <v>305</v>
      </c>
      <c r="N147" s="14"/>
    </row>
    <row r="148" ht="18.95" customHeight="1" spans="1:14">
      <c r="A148" s="31" t="s">
        <v>2299</v>
      </c>
      <c r="B148" s="12" t="s">
        <v>2295</v>
      </c>
      <c r="C148" s="874" t="s">
        <v>2300</v>
      </c>
      <c r="D148" s="12" t="s">
        <v>2301</v>
      </c>
      <c r="E148" s="13" t="s">
        <v>2062</v>
      </c>
      <c r="F148" s="16">
        <v>0</v>
      </c>
      <c r="G148" s="14"/>
      <c r="H148" s="15" t="s">
        <v>99</v>
      </c>
      <c r="I148" s="33" t="s">
        <v>2302</v>
      </c>
      <c r="J148" s="875" t="s">
        <v>2302</v>
      </c>
      <c r="K148" s="33" t="s">
        <v>1684</v>
      </c>
      <c r="L148" s="13" t="s">
        <v>1674</v>
      </c>
      <c r="M148" s="13">
        <v>93</v>
      </c>
      <c r="N148" s="14"/>
    </row>
    <row r="149" ht="18.95" customHeight="1" spans="1:14">
      <c r="A149" s="31" t="s">
        <v>2303</v>
      </c>
      <c r="B149" s="874" t="s">
        <v>2300</v>
      </c>
      <c r="C149" s="874" t="s">
        <v>2304</v>
      </c>
      <c r="D149" s="12" t="s">
        <v>2305</v>
      </c>
      <c r="E149" s="13" t="s">
        <v>2062</v>
      </c>
      <c r="F149" s="16">
        <v>0</v>
      </c>
      <c r="G149" s="14"/>
      <c r="H149" s="15" t="s">
        <v>100</v>
      </c>
      <c r="I149" s="33" t="s">
        <v>2306</v>
      </c>
      <c r="J149" s="875" t="s">
        <v>2306</v>
      </c>
      <c r="K149" s="33" t="s">
        <v>1688</v>
      </c>
      <c r="L149" s="13" t="s">
        <v>1674</v>
      </c>
      <c r="M149" s="13">
        <v>176</v>
      </c>
      <c r="N149" s="14"/>
    </row>
    <row r="150" ht="18.95" customHeight="1" spans="1:14">
      <c r="A150" s="31" t="s">
        <v>2307</v>
      </c>
      <c r="B150" s="12" t="s">
        <v>2304</v>
      </c>
      <c r="C150" s="874" t="s">
        <v>2068</v>
      </c>
      <c r="D150" s="12" t="s">
        <v>2308</v>
      </c>
      <c r="E150" s="13" t="s">
        <v>2062</v>
      </c>
      <c r="F150" s="16">
        <v>0</v>
      </c>
      <c r="G150" s="14"/>
      <c r="H150" s="15" t="s">
        <v>781</v>
      </c>
      <c r="I150" s="33" t="s">
        <v>2309</v>
      </c>
      <c r="J150" s="875" t="s">
        <v>2309</v>
      </c>
      <c r="K150" s="33" t="s">
        <v>1693</v>
      </c>
      <c r="L150" s="13" t="s">
        <v>1674</v>
      </c>
      <c r="M150" s="13">
        <v>0</v>
      </c>
      <c r="N150" s="14"/>
    </row>
    <row r="151" ht="18.95" customHeight="1" spans="1:14">
      <c r="A151" s="31" t="s">
        <v>2310</v>
      </c>
      <c r="B151" s="31">
        <v>1030199</v>
      </c>
      <c r="C151" s="878" t="s">
        <v>1779</v>
      </c>
      <c r="D151" s="31" t="s">
        <v>33</v>
      </c>
      <c r="E151" s="13" t="s">
        <v>2062</v>
      </c>
      <c r="F151" s="16"/>
      <c r="G151" s="14"/>
      <c r="H151" s="15" t="s">
        <v>775</v>
      </c>
      <c r="I151" s="33" t="s">
        <v>2311</v>
      </c>
      <c r="J151" s="875" t="s">
        <v>2311</v>
      </c>
      <c r="K151" s="33" t="s">
        <v>2312</v>
      </c>
      <c r="L151" s="13" t="s">
        <v>1674</v>
      </c>
      <c r="M151" s="13">
        <v>0</v>
      </c>
      <c r="N151" s="14"/>
    </row>
    <row r="152" ht="18.95" customHeight="1" spans="1:14">
      <c r="A152" s="22" t="s">
        <v>33</v>
      </c>
      <c r="B152" s="40" t="s">
        <v>1779</v>
      </c>
      <c r="C152" s="879" t="s">
        <v>2313</v>
      </c>
      <c r="D152" s="40" t="s">
        <v>2314</v>
      </c>
      <c r="E152" s="13" t="s">
        <v>2062</v>
      </c>
      <c r="F152" s="16"/>
      <c r="G152" s="14"/>
      <c r="H152" s="15" t="s">
        <v>2315</v>
      </c>
      <c r="I152" s="33" t="s">
        <v>2316</v>
      </c>
      <c r="J152" s="875" t="s">
        <v>2316</v>
      </c>
      <c r="K152" s="33" t="s">
        <v>2317</v>
      </c>
      <c r="L152" s="13" t="s">
        <v>1674</v>
      </c>
      <c r="M152" s="13">
        <v>0</v>
      </c>
      <c r="N152" s="14"/>
    </row>
    <row r="153" ht="18.95" customHeight="1" spans="1:14">
      <c r="A153" s="12" t="s">
        <v>542</v>
      </c>
      <c r="B153" s="40" t="s">
        <v>2313</v>
      </c>
      <c r="C153" s="879" t="s">
        <v>2318</v>
      </c>
      <c r="D153" s="40" t="s">
        <v>2319</v>
      </c>
      <c r="E153" s="13" t="s">
        <v>2062</v>
      </c>
      <c r="F153" s="16">
        <v>8446</v>
      </c>
      <c r="G153" s="14"/>
      <c r="H153" s="41" t="s">
        <v>2320</v>
      </c>
      <c r="I153" s="33" t="s">
        <v>2321</v>
      </c>
      <c r="J153" s="875" t="s">
        <v>2321</v>
      </c>
      <c r="K153" s="33" t="s">
        <v>2322</v>
      </c>
      <c r="L153" s="13" t="s">
        <v>1674</v>
      </c>
      <c r="M153" s="13">
        <v>0</v>
      </c>
      <c r="N153" s="14"/>
    </row>
    <row r="154" ht="18.95" customHeight="1" spans="1:14">
      <c r="A154" s="12" t="s">
        <v>543</v>
      </c>
      <c r="B154" s="12" t="s">
        <v>2318</v>
      </c>
      <c r="C154" s="874" t="s">
        <v>2323</v>
      </c>
      <c r="D154" s="12" t="s">
        <v>2324</v>
      </c>
      <c r="E154" s="13" t="s">
        <v>2062</v>
      </c>
      <c r="F154" s="16">
        <v>0</v>
      </c>
      <c r="G154" s="38"/>
      <c r="H154" s="15" t="s">
        <v>2325</v>
      </c>
      <c r="I154" s="33" t="s">
        <v>2326</v>
      </c>
      <c r="J154" s="875" t="s">
        <v>2326</v>
      </c>
      <c r="K154" s="33" t="s">
        <v>2327</v>
      </c>
      <c r="L154" s="13" t="s">
        <v>1674</v>
      </c>
      <c r="M154" s="13">
        <v>6</v>
      </c>
      <c r="N154" s="14"/>
    </row>
    <row r="155" ht="18.95" customHeight="1" spans="1:14">
      <c r="A155" s="12" t="s">
        <v>544</v>
      </c>
      <c r="B155" s="12" t="s">
        <v>2323</v>
      </c>
      <c r="C155" s="874" t="s">
        <v>2328</v>
      </c>
      <c r="D155" s="12" t="s">
        <v>2329</v>
      </c>
      <c r="E155" s="13" t="s">
        <v>2062</v>
      </c>
      <c r="F155" s="42"/>
      <c r="G155" s="14"/>
      <c r="H155" s="15" t="s">
        <v>2330</v>
      </c>
      <c r="I155" s="33" t="s">
        <v>2331</v>
      </c>
      <c r="J155" s="875" t="s">
        <v>2331</v>
      </c>
      <c r="K155" s="33" t="s">
        <v>2332</v>
      </c>
      <c r="L155" s="13" t="s">
        <v>1674</v>
      </c>
      <c r="M155" s="13">
        <v>0</v>
      </c>
      <c r="N155" s="14"/>
    </row>
    <row r="156" ht="18.95" customHeight="1" spans="1:14">
      <c r="A156" s="12"/>
      <c r="B156" s="12"/>
      <c r="C156" s="874" t="s">
        <v>2333</v>
      </c>
      <c r="D156" s="12" t="s">
        <v>545</v>
      </c>
      <c r="E156" s="13" t="s">
        <v>2062</v>
      </c>
      <c r="F156" s="16">
        <v>629</v>
      </c>
      <c r="G156" s="43"/>
      <c r="H156" s="41" t="s">
        <v>109</v>
      </c>
      <c r="I156" s="33" t="s">
        <v>2334</v>
      </c>
      <c r="J156" s="875" t="s">
        <v>2334</v>
      </c>
      <c r="K156" s="33" t="s">
        <v>1724</v>
      </c>
      <c r="L156" s="13" t="s">
        <v>1674</v>
      </c>
      <c r="M156" s="13">
        <v>0</v>
      </c>
      <c r="N156" s="14"/>
    </row>
    <row r="157" ht="18.95" customHeight="1" spans="1:14">
      <c r="A157" s="12" t="s">
        <v>2335</v>
      </c>
      <c r="B157" s="12" t="s">
        <v>2333</v>
      </c>
      <c r="C157" s="874" t="s">
        <v>2336</v>
      </c>
      <c r="D157" s="12" t="s">
        <v>546</v>
      </c>
      <c r="E157" s="13" t="s">
        <v>2062</v>
      </c>
      <c r="F157" s="16">
        <v>0</v>
      </c>
      <c r="G157" s="38"/>
      <c r="H157" s="41" t="s">
        <v>130</v>
      </c>
      <c r="I157" s="33" t="s">
        <v>2337</v>
      </c>
      <c r="J157" s="875" t="s">
        <v>2337</v>
      </c>
      <c r="K157" s="33" t="s">
        <v>2338</v>
      </c>
      <c r="L157" s="13" t="s">
        <v>1674</v>
      </c>
      <c r="M157" s="13">
        <v>30</v>
      </c>
      <c r="N157" s="14"/>
    </row>
    <row r="158" ht="18.95" customHeight="1" spans="1:14">
      <c r="A158" s="12" t="s">
        <v>2339</v>
      </c>
      <c r="B158" s="12" t="s">
        <v>2336</v>
      </c>
      <c r="C158" s="874" t="s">
        <v>2336</v>
      </c>
      <c r="D158" s="12" t="s">
        <v>546</v>
      </c>
      <c r="E158" s="13" t="s">
        <v>2062</v>
      </c>
      <c r="F158" s="42"/>
      <c r="G158" s="14"/>
      <c r="H158" s="41" t="s">
        <v>2340</v>
      </c>
      <c r="I158" s="33" t="s">
        <v>2341</v>
      </c>
      <c r="J158" s="875" t="s">
        <v>2341</v>
      </c>
      <c r="K158" s="33" t="s">
        <v>2342</v>
      </c>
      <c r="L158" s="13" t="s">
        <v>1674</v>
      </c>
      <c r="M158" s="13">
        <v>0</v>
      </c>
      <c r="N158" s="14"/>
    </row>
    <row r="159" ht="18.95" customHeight="1" spans="1:14">
      <c r="A159" s="44"/>
      <c r="B159" s="44"/>
      <c r="C159" s="44"/>
      <c r="D159" s="44"/>
      <c r="E159" s="44"/>
      <c r="F159" s="44"/>
      <c r="G159" s="45"/>
      <c r="H159" s="15" t="s">
        <v>99</v>
      </c>
      <c r="I159" s="33" t="s">
        <v>2343</v>
      </c>
      <c r="J159" s="875" t="s">
        <v>2343</v>
      </c>
      <c r="K159" s="33" t="s">
        <v>1684</v>
      </c>
      <c r="L159" s="13" t="s">
        <v>1674</v>
      </c>
      <c r="M159" s="13">
        <v>0</v>
      </c>
      <c r="N159" s="14"/>
    </row>
    <row r="160" ht="18.95" customHeight="1" spans="1:14">
      <c r="A160" s="44"/>
      <c r="B160" s="44"/>
      <c r="C160" s="44"/>
      <c r="D160" s="44"/>
      <c r="E160" s="44"/>
      <c r="F160" s="44"/>
      <c r="G160" s="45"/>
      <c r="H160" s="15" t="s">
        <v>100</v>
      </c>
      <c r="I160" s="33" t="s">
        <v>2344</v>
      </c>
      <c r="J160" s="875" t="s">
        <v>2344</v>
      </c>
      <c r="K160" s="33" t="s">
        <v>1688</v>
      </c>
      <c r="L160" s="13" t="s">
        <v>1674</v>
      </c>
      <c r="M160" s="13">
        <v>0</v>
      </c>
      <c r="N160" s="14"/>
    </row>
    <row r="161" ht="18.95" customHeight="1" spans="1:14">
      <c r="A161" s="44"/>
      <c r="B161" s="44"/>
      <c r="C161" s="44"/>
      <c r="D161" s="44"/>
      <c r="E161" s="44"/>
      <c r="F161" s="44"/>
      <c r="G161" s="45"/>
      <c r="H161" s="15" t="s">
        <v>781</v>
      </c>
      <c r="I161" s="33" t="s">
        <v>2345</v>
      </c>
      <c r="J161" s="875" t="s">
        <v>2345</v>
      </c>
      <c r="K161" s="33" t="s">
        <v>1693</v>
      </c>
      <c r="L161" s="13" t="s">
        <v>1674</v>
      </c>
      <c r="M161" s="13">
        <v>0</v>
      </c>
      <c r="N161" s="14"/>
    </row>
    <row r="162" ht="18.95" customHeight="1" spans="1:14">
      <c r="A162" s="44"/>
      <c r="B162" s="44"/>
      <c r="C162" s="44"/>
      <c r="D162" s="44"/>
      <c r="E162" s="44"/>
      <c r="F162" s="44"/>
      <c r="G162" s="45"/>
      <c r="H162" s="15" t="s">
        <v>2346</v>
      </c>
      <c r="I162" s="33" t="s">
        <v>2347</v>
      </c>
      <c r="J162" s="875" t="s">
        <v>2347</v>
      </c>
      <c r="K162" s="33" t="s">
        <v>2348</v>
      </c>
      <c r="L162" s="13" t="s">
        <v>1674</v>
      </c>
      <c r="M162" s="13">
        <v>0</v>
      </c>
      <c r="N162" s="14"/>
    </row>
    <row r="163" ht="18.95" customHeight="1" spans="1:14">
      <c r="A163" s="44"/>
      <c r="B163" s="44"/>
      <c r="C163" s="44"/>
      <c r="D163" s="44"/>
      <c r="E163" s="44"/>
      <c r="F163" s="44"/>
      <c r="G163" s="45"/>
      <c r="H163" s="15" t="s">
        <v>2349</v>
      </c>
      <c r="I163" s="33" t="s">
        <v>2350</v>
      </c>
      <c r="J163" s="875" t="s">
        <v>2350</v>
      </c>
      <c r="K163" s="33" t="s">
        <v>2351</v>
      </c>
      <c r="L163" s="13" t="s">
        <v>1674</v>
      </c>
      <c r="M163" s="13">
        <v>0</v>
      </c>
      <c r="N163" s="14"/>
    </row>
    <row r="164" ht="18.95" customHeight="1" spans="1:14">
      <c r="A164" s="44"/>
      <c r="B164" s="44"/>
      <c r="C164" s="44"/>
      <c r="D164" s="44"/>
      <c r="E164" s="44"/>
      <c r="F164" s="44"/>
      <c r="G164" s="45"/>
      <c r="H164" s="15" t="s">
        <v>2352</v>
      </c>
      <c r="I164" s="33" t="s">
        <v>2353</v>
      </c>
      <c r="J164" s="875" t="s">
        <v>2353</v>
      </c>
      <c r="K164" s="33" t="s">
        <v>2354</v>
      </c>
      <c r="L164" s="13" t="s">
        <v>1674</v>
      </c>
      <c r="M164" s="13">
        <v>0</v>
      </c>
      <c r="N164" s="14"/>
    </row>
    <row r="165" ht="18.95" customHeight="1" spans="1:14">
      <c r="A165" s="44"/>
      <c r="B165" s="44"/>
      <c r="C165" s="44"/>
      <c r="D165" s="44"/>
      <c r="E165" s="44"/>
      <c r="F165" s="44"/>
      <c r="G165" s="45"/>
      <c r="H165" s="15" t="s">
        <v>2355</v>
      </c>
      <c r="I165" s="33" t="s">
        <v>2356</v>
      </c>
      <c r="J165" s="875" t="s">
        <v>2356</v>
      </c>
      <c r="K165" s="33" t="s">
        <v>2357</v>
      </c>
      <c r="L165" s="13" t="s">
        <v>1674</v>
      </c>
      <c r="M165" s="13">
        <v>0</v>
      </c>
      <c r="N165" s="14"/>
    </row>
    <row r="166" ht="18.95" customHeight="1" spans="1:14">
      <c r="A166" s="44"/>
      <c r="B166" s="44"/>
      <c r="C166" s="44"/>
      <c r="D166" s="44"/>
      <c r="E166" s="44"/>
      <c r="F166" s="44"/>
      <c r="G166" s="45"/>
      <c r="H166" s="15" t="s">
        <v>2358</v>
      </c>
      <c r="I166" s="33" t="s">
        <v>2359</v>
      </c>
      <c r="J166" s="875" t="s">
        <v>2359</v>
      </c>
      <c r="K166" s="33" t="s">
        <v>2360</v>
      </c>
      <c r="L166" s="13" t="s">
        <v>1674</v>
      </c>
      <c r="M166" s="13">
        <v>0</v>
      </c>
      <c r="N166" s="14"/>
    </row>
    <row r="167" ht="18.95" customHeight="1" spans="1:14">
      <c r="A167" s="44"/>
      <c r="B167" s="44"/>
      <c r="C167" s="44"/>
      <c r="D167" s="44"/>
      <c r="E167" s="44"/>
      <c r="F167" s="44"/>
      <c r="G167" s="45"/>
      <c r="H167" s="15" t="s">
        <v>2361</v>
      </c>
      <c r="I167" s="33" t="s">
        <v>2362</v>
      </c>
      <c r="J167" s="875" t="s">
        <v>2362</v>
      </c>
      <c r="K167" s="33" t="s">
        <v>2363</v>
      </c>
      <c r="L167" s="13" t="s">
        <v>1674</v>
      </c>
      <c r="M167" s="13">
        <v>0</v>
      </c>
      <c r="N167" s="14"/>
    </row>
    <row r="168" ht="18.95" customHeight="1" spans="1:14">
      <c r="A168" s="44"/>
      <c r="B168" s="44"/>
      <c r="C168" s="44"/>
      <c r="D168" s="44"/>
      <c r="E168" s="44"/>
      <c r="F168" s="44"/>
      <c r="G168" s="45"/>
      <c r="H168" s="15" t="s">
        <v>109</v>
      </c>
      <c r="I168" s="33" t="s">
        <v>2364</v>
      </c>
      <c r="J168" s="875" t="s">
        <v>2364</v>
      </c>
      <c r="K168" s="33" t="s">
        <v>1724</v>
      </c>
      <c r="L168" s="13" t="s">
        <v>1674</v>
      </c>
      <c r="M168" s="13">
        <v>0</v>
      </c>
      <c r="N168" s="14"/>
    </row>
    <row r="169" ht="18.95" customHeight="1" spans="1:14">
      <c r="A169" s="44"/>
      <c r="B169" s="44"/>
      <c r="C169" s="44"/>
      <c r="D169" s="44"/>
      <c r="E169" s="44"/>
      <c r="F169" s="44"/>
      <c r="G169" s="45"/>
      <c r="H169" s="15" t="s">
        <v>2365</v>
      </c>
      <c r="I169" s="33" t="s">
        <v>2366</v>
      </c>
      <c r="J169" s="875" t="s">
        <v>2366</v>
      </c>
      <c r="K169" s="33" t="s">
        <v>2367</v>
      </c>
      <c r="L169" s="13" t="s">
        <v>1674</v>
      </c>
      <c r="M169" s="13">
        <v>0</v>
      </c>
      <c r="N169" s="14"/>
    </row>
    <row r="170" ht="18.95" customHeight="1" spans="1:14">
      <c r="A170" s="44"/>
      <c r="B170" s="44"/>
      <c r="C170" s="44"/>
      <c r="D170" s="44"/>
      <c r="E170" s="44"/>
      <c r="F170" s="44"/>
      <c r="G170" s="45"/>
      <c r="H170" s="15" t="s">
        <v>2368</v>
      </c>
      <c r="I170" s="33" t="s">
        <v>2369</v>
      </c>
      <c r="J170" s="875" t="s">
        <v>2369</v>
      </c>
      <c r="K170" s="33" t="s">
        <v>2370</v>
      </c>
      <c r="L170" s="13" t="s">
        <v>1674</v>
      </c>
      <c r="M170" s="13">
        <v>546</v>
      </c>
      <c r="N170" s="14"/>
    </row>
    <row r="171" ht="18.95" customHeight="1" spans="1:14">
      <c r="A171" s="44"/>
      <c r="B171" s="44"/>
      <c r="C171" s="44"/>
      <c r="D171" s="44"/>
      <c r="E171" s="44"/>
      <c r="F171" s="44"/>
      <c r="G171" s="45"/>
      <c r="H171" s="15" t="s">
        <v>99</v>
      </c>
      <c r="I171" s="33" t="s">
        <v>2371</v>
      </c>
      <c r="J171" s="875" t="s">
        <v>2371</v>
      </c>
      <c r="K171" s="33" t="s">
        <v>1684</v>
      </c>
      <c r="L171" s="13" t="s">
        <v>1674</v>
      </c>
      <c r="M171" s="13">
        <v>478</v>
      </c>
      <c r="N171" s="14"/>
    </row>
    <row r="172" ht="18.95" customHeight="1" spans="1:14">
      <c r="A172" s="44"/>
      <c r="B172" s="44"/>
      <c r="C172" s="44"/>
      <c r="D172" s="44"/>
      <c r="E172" s="44"/>
      <c r="F172" s="44"/>
      <c r="G172" s="45"/>
      <c r="H172" s="15" t="s">
        <v>100</v>
      </c>
      <c r="I172" s="33" t="s">
        <v>2372</v>
      </c>
      <c r="J172" s="875" t="s">
        <v>2372</v>
      </c>
      <c r="K172" s="33" t="s">
        <v>1688</v>
      </c>
      <c r="L172" s="13" t="s">
        <v>1674</v>
      </c>
      <c r="M172" s="13">
        <v>26</v>
      </c>
      <c r="N172" s="14"/>
    </row>
    <row r="173" ht="18.95" customHeight="1" spans="1:14">
      <c r="A173" s="44"/>
      <c r="B173" s="44"/>
      <c r="C173" s="44"/>
      <c r="D173" s="44"/>
      <c r="E173" s="44"/>
      <c r="F173" s="44"/>
      <c r="G173" s="45"/>
      <c r="H173" s="15" t="s">
        <v>781</v>
      </c>
      <c r="I173" s="33" t="s">
        <v>2373</v>
      </c>
      <c r="J173" s="875" t="s">
        <v>2373</v>
      </c>
      <c r="K173" s="33" t="s">
        <v>1693</v>
      </c>
      <c r="L173" s="13" t="s">
        <v>1674</v>
      </c>
      <c r="M173" s="13">
        <v>0</v>
      </c>
      <c r="N173" s="14"/>
    </row>
    <row r="174" ht="18.95" customHeight="1" spans="1:14">
      <c r="A174" s="44"/>
      <c r="B174" s="44"/>
      <c r="C174" s="44"/>
      <c r="D174" s="44"/>
      <c r="E174" s="44"/>
      <c r="F174" s="44"/>
      <c r="G174" s="45"/>
      <c r="H174" s="15" t="s">
        <v>2374</v>
      </c>
      <c r="I174" s="33" t="s">
        <v>2375</v>
      </c>
      <c r="J174" s="875" t="s">
        <v>2375</v>
      </c>
      <c r="K174" s="33" t="s">
        <v>2376</v>
      </c>
      <c r="L174" s="13" t="s">
        <v>1674</v>
      </c>
      <c r="M174" s="13">
        <v>12</v>
      </c>
      <c r="N174" s="14"/>
    </row>
    <row r="175" ht="18.95" customHeight="1" spans="1:14">
      <c r="A175" s="44"/>
      <c r="B175" s="44"/>
      <c r="C175" s="44"/>
      <c r="D175" s="44"/>
      <c r="E175" s="44"/>
      <c r="F175" s="44"/>
      <c r="G175" s="45"/>
      <c r="H175" s="15" t="s">
        <v>2377</v>
      </c>
      <c r="I175" s="33" t="s">
        <v>2378</v>
      </c>
      <c r="J175" s="875" t="s">
        <v>2378</v>
      </c>
      <c r="K175" s="33" t="s">
        <v>2379</v>
      </c>
      <c r="L175" s="13" t="s">
        <v>1674</v>
      </c>
      <c r="M175" s="13">
        <v>23</v>
      </c>
      <c r="N175" s="14"/>
    </row>
    <row r="176" ht="18.95" customHeight="1" spans="1:14">
      <c r="A176" s="44"/>
      <c r="B176" s="44"/>
      <c r="C176" s="44"/>
      <c r="D176" s="44"/>
      <c r="E176" s="44"/>
      <c r="F176" s="44"/>
      <c r="G176" s="45"/>
      <c r="H176" s="15" t="s">
        <v>2380</v>
      </c>
      <c r="I176" s="33" t="s">
        <v>2381</v>
      </c>
      <c r="J176" s="875" t="s">
        <v>2381</v>
      </c>
      <c r="K176" s="33" t="s">
        <v>2382</v>
      </c>
      <c r="L176" s="13" t="s">
        <v>1674</v>
      </c>
      <c r="M176" s="13">
        <v>7</v>
      </c>
      <c r="N176" s="14"/>
    </row>
    <row r="177" ht="18.95" customHeight="1" spans="1:14">
      <c r="A177" s="44"/>
      <c r="B177" s="44"/>
      <c r="C177" s="44"/>
      <c r="D177" s="44"/>
      <c r="E177" s="44"/>
      <c r="F177" s="44"/>
      <c r="G177" s="45"/>
      <c r="H177" s="15" t="s">
        <v>119</v>
      </c>
      <c r="I177" s="33" t="s">
        <v>2383</v>
      </c>
      <c r="J177" s="875" t="s">
        <v>2383</v>
      </c>
      <c r="K177" s="33" t="s">
        <v>1949</v>
      </c>
      <c r="L177" s="13" t="s">
        <v>1674</v>
      </c>
      <c r="M177" s="13">
        <v>0</v>
      </c>
      <c r="N177" s="14"/>
    </row>
    <row r="178" ht="18.95" customHeight="1" spans="1:14">
      <c r="A178" s="44"/>
      <c r="B178" s="44"/>
      <c r="C178" s="44"/>
      <c r="D178" s="44"/>
      <c r="E178" s="44"/>
      <c r="F178" s="44"/>
      <c r="G178" s="45"/>
      <c r="H178" s="15" t="s">
        <v>109</v>
      </c>
      <c r="I178" s="33" t="s">
        <v>2384</v>
      </c>
      <c r="J178" s="875" t="s">
        <v>2384</v>
      </c>
      <c r="K178" s="33" t="s">
        <v>1724</v>
      </c>
      <c r="L178" s="13" t="s">
        <v>1674</v>
      </c>
      <c r="M178" s="13">
        <v>0</v>
      </c>
      <c r="N178" s="14"/>
    </row>
    <row r="179" ht="18.95" customHeight="1" spans="1:14">
      <c r="A179" s="44"/>
      <c r="B179" s="44"/>
      <c r="C179" s="44"/>
      <c r="D179" s="44"/>
      <c r="E179" s="44"/>
      <c r="F179" s="44"/>
      <c r="G179" s="45"/>
      <c r="H179" s="15" t="s">
        <v>2385</v>
      </c>
      <c r="I179" s="33" t="s">
        <v>2386</v>
      </c>
      <c r="J179" s="875" t="s">
        <v>2386</v>
      </c>
      <c r="K179" s="33" t="s">
        <v>2387</v>
      </c>
      <c r="L179" s="13" t="s">
        <v>1674</v>
      </c>
      <c r="M179" s="13">
        <v>0</v>
      </c>
      <c r="N179" s="14"/>
    </row>
    <row r="180" ht="18.95" customHeight="1" spans="1:14">
      <c r="A180" s="44"/>
      <c r="B180" s="44"/>
      <c r="C180" s="44"/>
      <c r="D180" s="44"/>
      <c r="E180" s="44"/>
      <c r="F180" s="44"/>
      <c r="G180" s="45"/>
      <c r="H180" s="15" t="s">
        <v>2388</v>
      </c>
      <c r="I180" s="33" t="s">
        <v>2389</v>
      </c>
      <c r="J180" s="875" t="s">
        <v>2389</v>
      </c>
      <c r="K180" s="33" t="s">
        <v>2390</v>
      </c>
      <c r="L180" s="13" t="s">
        <v>1674</v>
      </c>
      <c r="M180" s="13">
        <v>84</v>
      </c>
      <c r="N180" s="14"/>
    </row>
    <row r="181" ht="18.95" customHeight="1" spans="1:14">
      <c r="A181" s="44"/>
      <c r="B181" s="44"/>
      <c r="C181" s="44"/>
      <c r="D181" s="44"/>
      <c r="E181" s="44"/>
      <c r="F181" s="44"/>
      <c r="G181" s="45"/>
      <c r="H181" s="15" t="s">
        <v>99</v>
      </c>
      <c r="I181" s="33" t="s">
        <v>2391</v>
      </c>
      <c r="J181" s="875" t="s">
        <v>2391</v>
      </c>
      <c r="K181" s="33" t="s">
        <v>1684</v>
      </c>
      <c r="L181" s="13" t="s">
        <v>1674</v>
      </c>
      <c r="M181" s="13">
        <v>43</v>
      </c>
      <c r="N181" s="14"/>
    </row>
    <row r="182" ht="18.95" customHeight="1" spans="1:14">
      <c r="A182" s="44"/>
      <c r="B182" s="44"/>
      <c r="C182" s="44"/>
      <c r="D182" s="44"/>
      <c r="E182" s="44"/>
      <c r="F182" s="44"/>
      <c r="G182" s="45"/>
      <c r="H182" s="15" t="s">
        <v>100</v>
      </c>
      <c r="I182" s="33" t="s">
        <v>2392</v>
      </c>
      <c r="J182" s="875" t="s">
        <v>2392</v>
      </c>
      <c r="K182" s="33" t="s">
        <v>1688</v>
      </c>
      <c r="L182" s="13" t="s">
        <v>1674</v>
      </c>
      <c r="M182" s="13">
        <v>18</v>
      </c>
      <c r="N182" s="14"/>
    </row>
    <row r="183" ht="18.95" customHeight="1" spans="1:14">
      <c r="A183" s="44"/>
      <c r="B183" s="44"/>
      <c r="C183" s="44"/>
      <c r="D183" s="44"/>
      <c r="E183" s="44"/>
      <c r="F183" s="44"/>
      <c r="G183" s="45"/>
      <c r="H183" s="15" t="s">
        <v>781</v>
      </c>
      <c r="I183" s="33" t="s">
        <v>2393</v>
      </c>
      <c r="J183" s="875" t="s">
        <v>2393</v>
      </c>
      <c r="K183" s="33" t="s">
        <v>1693</v>
      </c>
      <c r="L183" s="13" t="s">
        <v>1674</v>
      </c>
      <c r="M183" s="13">
        <v>0</v>
      </c>
      <c r="N183" s="14"/>
    </row>
    <row r="184" ht="18.95" customHeight="1" spans="1:14">
      <c r="A184" s="44"/>
      <c r="B184" s="44"/>
      <c r="C184" s="44"/>
      <c r="D184" s="44"/>
      <c r="E184" s="44"/>
      <c r="F184" s="44"/>
      <c r="G184" s="45"/>
      <c r="H184" s="15" t="s">
        <v>2394</v>
      </c>
      <c r="I184" s="33" t="s">
        <v>2395</v>
      </c>
      <c r="J184" s="875" t="s">
        <v>2395</v>
      </c>
      <c r="K184" s="33" t="s">
        <v>2396</v>
      </c>
      <c r="L184" s="13" t="s">
        <v>1674</v>
      </c>
      <c r="M184" s="13">
        <v>0</v>
      </c>
      <c r="N184" s="14"/>
    </row>
    <row r="185" ht="18.95" customHeight="1" spans="1:14">
      <c r="A185" s="44"/>
      <c r="B185" s="44"/>
      <c r="C185" s="44"/>
      <c r="D185" s="44"/>
      <c r="E185" s="44"/>
      <c r="F185" s="44"/>
      <c r="G185" s="45"/>
      <c r="H185" s="15" t="s">
        <v>2397</v>
      </c>
      <c r="I185" s="33" t="s">
        <v>2398</v>
      </c>
      <c r="J185" s="875" t="s">
        <v>2398</v>
      </c>
      <c r="K185" s="33" t="s">
        <v>2399</v>
      </c>
      <c r="L185" s="13" t="s">
        <v>1674</v>
      </c>
      <c r="M185" s="13">
        <v>0</v>
      </c>
      <c r="N185" s="14"/>
    </row>
    <row r="186" ht="18.95" customHeight="1" spans="1:14">
      <c r="A186" s="44"/>
      <c r="B186" s="44"/>
      <c r="C186" s="44"/>
      <c r="D186" s="44"/>
      <c r="E186" s="44"/>
      <c r="F186" s="44"/>
      <c r="G186" s="45"/>
      <c r="H186" s="15" t="s">
        <v>2400</v>
      </c>
      <c r="I186" s="33" t="s">
        <v>2401</v>
      </c>
      <c r="J186" s="875" t="s">
        <v>2401</v>
      </c>
      <c r="K186" s="33" t="s">
        <v>2402</v>
      </c>
      <c r="L186" s="13" t="s">
        <v>1674</v>
      </c>
      <c r="M186" s="13">
        <v>21</v>
      </c>
      <c r="N186" s="14"/>
    </row>
    <row r="187" ht="18.95" customHeight="1" spans="1:14">
      <c r="A187" s="44"/>
      <c r="B187" s="44"/>
      <c r="C187" s="44"/>
      <c r="D187" s="44"/>
      <c r="E187" s="44"/>
      <c r="F187" s="44"/>
      <c r="G187" s="45"/>
      <c r="H187" s="15" t="s">
        <v>2403</v>
      </c>
      <c r="I187" s="33" t="s">
        <v>2404</v>
      </c>
      <c r="J187" s="875" t="s">
        <v>2404</v>
      </c>
      <c r="K187" s="33" t="s">
        <v>2405</v>
      </c>
      <c r="L187" s="13" t="s">
        <v>1674</v>
      </c>
      <c r="M187" s="13">
        <v>0</v>
      </c>
      <c r="N187" s="14"/>
    </row>
    <row r="188" ht="18.95" customHeight="1" spans="1:14">
      <c r="A188" s="44"/>
      <c r="B188" s="44"/>
      <c r="C188" s="44"/>
      <c r="D188" s="44"/>
      <c r="E188" s="44"/>
      <c r="F188" s="44"/>
      <c r="G188" s="45"/>
      <c r="H188" s="15" t="s">
        <v>2406</v>
      </c>
      <c r="I188" s="33" t="s">
        <v>2407</v>
      </c>
      <c r="J188" s="875" t="s">
        <v>2407</v>
      </c>
      <c r="K188" s="33" t="s">
        <v>2408</v>
      </c>
      <c r="L188" s="13" t="s">
        <v>1674</v>
      </c>
      <c r="M188" s="13">
        <v>0</v>
      </c>
      <c r="N188" s="14"/>
    </row>
    <row r="189" ht="18.95" customHeight="1" spans="1:14">
      <c r="A189" s="44"/>
      <c r="B189" s="44"/>
      <c r="C189" s="44"/>
      <c r="D189" s="44"/>
      <c r="E189" s="44"/>
      <c r="F189" s="44"/>
      <c r="G189" s="45"/>
      <c r="H189" s="15" t="s">
        <v>2409</v>
      </c>
      <c r="I189" s="33" t="s">
        <v>2410</v>
      </c>
      <c r="J189" s="875" t="s">
        <v>2410</v>
      </c>
      <c r="K189" s="33" t="s">
        <v>2411</v>
      </c>
      <c r="L189" s="13" t="s">
        <v>1674</v>
      </c>
      <c r="M189" s="13">
        <v>0</v>
      </c>
      <c r="N189" s="14"/>
    </row>
    <row r="190" ht="18.95" customHeight="1" spans="1:14">
      <c r="A190" s="44"/>
      <c r="B190" s="44"/>
      <c r="C190" s="44"/>
      <c r="D190" s="44"/>
      <c r="E190" s="44"/>
      <c r="F190" s="44"/>
      <c r="G190" s="45"/>
      <c r="H190" s="15" t="s">
        <v>119</v>
      </c>
      <c r="I190" s="33" t="s">
        <v>2412</v>
      </c>
      <c r="J190" s="875" t="s">
        <v>2412</v>
      </c>
      <c r="K190" s="33" t="s">
        <v>1949</v>
      </c>
      <c r="L190" s="13" t="s">
        <v>1674</v>
      </c>
      <c r="M190" s="13">
        <v>0</v>
      </c>
      <c r="N190" s="14"/>
    </row>
    <row r="191" ht="18.95" customHeight="1" spans="1:14">
      <c r="A191" s="44"/>
      <c r="B191" s="44"/>
      <c r="C191" s="44"/>
      <c r="D191" s="44"/>
      <c r="E191" s="44"/>
      <c r="F191" s="44"/>
      <c r="G191" s="45"/>
      <c r="H191" s="15" t="s">
        <v>109</v>
      </c>
      <c r="I191" s="33" t="s">
        <v>2413</v>
      </c>
      <c r="J191" s="875" t="s">
        <v>2413</v>
      </c>
      <c r="K191" s="33" t="s">
        <v>1724</v>
      </c>
      <c r="L191" s="13" t="s">
        <v>1674</v>
      </c>
      <c r="M191" s="13">
        <v>0</v>
      </c>
      <c r="N191" s="14"/>
    </row>
    <row r="192" ht="18.95" customHeight="1" spans="1:14">
      <c r="A192" s="44"/>
      <c r="B192" s="44"/>
      <c r="C192" s="44"/>
      <c r="D192" s="44"/>
      <c r="E192" s="44"/>
      <c r="F192" s="44"/>
      <c r="G192" s="45"/>
      <c r="H192" s="15" t="s">
        <v>2414</v>
      </c>
      <c r="I192" s="33" t="s">
        <v>2415</v>
      </c>
      <c r="J192" s="875" t="s">
        <v>2415</v>
      </c>
      <c r="K192" s="33" t="s">
        <v>2416</v>
      </c>
      <c r="L192" s="13" t="s">
        <v>1674</v>
      </c>
      <c r="M192" s="13">
        <v>2</v>
      </c>
      <c r="N192" s="14"/>
    </row>
    <row r="193" ht="18.95" customHeight="1" spans="1:14">
      <c r="A193" s="44"/>
      <c r="B193" s="44"/>
      <c r="C193" s="44"/>
      <c r="D193" s="44"/>
      <c r="E193" s="44"/>
      <c r="F193" s="44"/>
      <c r="G193" s="45"/>
      <c r="H193" s="15" t="s">
        <v>131</v>
      </c>
      <c r="I193" s="33" t="s">
        <v>2417</v>
      </c>
      <c r="J193" s="875" t="s">
        <v>2417</v>
      </c>
      <c r="K193" s="33" t="s">
        <v>2418</v>
      </c>
      <c r="L193" s="13" t="s">
        <v>1674</v>
      </c>
      <c r="M193" s="13">
        <v>1058</v>
      </c>
      <c r="N193" s="14"/>
    </row>
    <row r="194" ht="18.95" customHeight="1" spans="1:14">
      <c r="A194" s="44"/>
      <c r="B194" s="44"/>
      <c r="C194" s="44"/>
      <c r="D194" s="44"/>
      <c r="E194" s="44"/>
      <c r="F194" s="44"/>
      <c r="G194" s="45"/>
      <c r="H194" s="15" t="s">
        <v>99</v>
      </c>
      <c r="I194" s="33" t="s">
        <v>2419</v>
      </c>
      <c r="J194" s="875" t="s">
        <v>2419</v>
      </c>
      <c r="K194" s="33" t="s">
        <v>1684</v>
      </c>
      <c r="L194" s="13" t="s">
        <v>1674</v>
      </c>
      <c r="M194" s="13">
        <v>97</v>
      </c>
      <c r="N194" s="14"/>
    </row>
    <row r="195" ht="18.95" customHeight="1" spans="1:14">
      <c r="A195" s="44"/>
      <c r="B195" s="44"/>
      <c r="C195" s="44"/>
      <c r="D195" s="44"/>
      <c r="E195" s="44"/>
      <c r="F195" s="44"/>
      <c r="G195" s="45"/>
      <c r="H195" s="15" t="s">
        <v>100</v>
      </c>
      <c r="I195" s="33" t="s">
        <v>2420</v>
      </c>
      <c r="J195" s="875" t="s">
        <v>2420</v>
      </c>
      <c r="K195" s="33" t="s">
        <v>1688</v>
      </c>
      <c r="L195" s="13" t="s">
        <v>1674</v>
      </c>
      <c r="M195" s="13">
        <v>78</v>
      </c>
      <c r="N195" s="14"/>
    </row>
    <row r="196" ht="18.95" customHeight="1" spans="1:14">
      <c r="A196" s="44"/>
      <c r="B196" s="44"/>
      <c r="C196" s="44"/>
      <c r="D196" s="44"/>
      <c r="E196" s="44"/>
      <c r="F196" s="44"/>
      <c r="G196" s="45"/>
      <c r="H196" s="15" t="s">
        <v>781</v>
      </c>
      <c r="I196" s="33" t="s">
        <v>2421</v>
      </c>
      <c r="J196" s="875" t="s">
        <v>2421</v>
      </c>
      <c r="K196" s="33" t="s">
        <v>1693</v>
      </c>
      <c r="L196" s="13" t="s">
        <v>1674</v>
      </c>
      <c r="M196" s="13">
        <v>0</v>
      </c>
      <c r="N196" s="14"/>
    </row>
    <row r="197" ht="18.95" customHeight="1" spans="1:14">
      <c r="A197" s="44"/>
      <c r="B197" s="44"/>
      <c r="C197" s="44"/>
      <c r="D197" s="44"/>
      <c r="E197" s="44"/>
      <c r="F197" s="44"/>
      <c r="G197" s="45"/>
      <c r="H197" s="15" t="s">
        <v>132</v>
      </c>
      <c r="I197" s="33" t="s">
        <v>2422</v>
      </c>
      <c r="J197" s="875" t="s">
        <v>2422</v>
      </c>
      <c r="K197" s="33" t="s">
        <v>2423</v>
      </c>
      <c r="L197" s="13" t="s">
        <v>1674</v>
      </c>
      <c r="M197" s="13">
        <v>483</v>
      </c>
      <c r="N197" s="14"/>
    </row>
    <row r="198" ht="18.95" customHeight="1" spans="1:14">
      <c r="A198" s="44"/>
      <c r="B198" s="44"/>
      <c r="C198" s="44"/>
      <c r="D198" s="44"/>
      <c r="E198" s="44"/>
      <c r="F198" s="44"/>
      <c r="G198" s="45"/>
      <c r="H198" s="15" t="s">
        <v>109</v>
      </c>
      <c r="I198" s="33" t="s">
        <v>2424</v>
      </c>
      <c r="J198" s="875" t="s">
        <v>2424</v>
      </c>
      <c r="K198" s="33" t="s">
        <v>1724</v>
      </c>
      <c r="L198" s="13" t="s">
        <v>1674</v>
      </c>
      <c r="M198" s="13">
        <v>0</v>
      </c>
      <c r="N198" s="14"/>
    </row>
    <row r="199" ht="18.95" customHeight="1" spans="1:14">
      <c r="A199" s="44"/>
      <c r="B199" s="44"/>
      <c r="C199" s="44"/>
      <c r="D199" s="44"/>
      <c r="E199" s="44"/>
      <c r="F199" s="44"/>
      <c r="G199" s="45"/>
      <c r="H199" s="15" t="s">
        <v>776</v>
      </c>
      <c r="I199" s="33" t="s">
        <v>2425</v>
      </c>
      <c r="J199" s="875" t="s">
        <v>2425</v>
      </c>
      <c r="K199" s="33" t="s">
        <v>2426</v>
      </c>
      <c r="L199" s="13" t="s">
        <v>1674</v>
      </c>
      <c r="M199" s="13">
        <v>400</v>
      </c>
      <c r="N199" s="14"/>
    </row>
    <row r="200" ht="18.95" customHeight="1" spans="1:14">
      <c r="A200" s="44"/>
      <c r="B200" s="44"/>
      <c r="C200" s="44"/>
      <c r="D200" s="44"/>
      <c r="E200" s="44"/>
      <c r="F200" s="44"/>
      <c r="G200" s="45"/>
      <c r="H200" s="15" t="s">
        <v>2427</v>
      </c>
      <c r="I200" s="33" t="s">
        <v>2428</v>
      </c>
      <c r="J200" s="875" t="s">
        <v>2428</v>
      </c>
      <c r="K200" s="33" t="s">
        <v>2429</v>
      </c>
      <c r="L200" s="13" t="s">
        <v>1674</v>
      </c>
      <c r="M200" s="13">
        <v>92</v>
      </c>
      <c r="N200" s="14"/>
    </row>
    <row r="201" ht="18.95" customHeight="1" spans="1:14">
      <c r="A201" s="44"/>
      <c r="B201" s="44"/>
      <c r="C201" s="44"/>
      <c r="D201" s="44"/>
      <c r="E201" s="44"/>
      <c r="F201" s="44"/>
      <c r="G201" s="45"/>
      <c r="H201" s="15" t="s">
        <v>99</v>
      </c>
      <c r="I201" s="33" t="s">
        <v>2430</v>
      </c>
      <c r="J201" s="875" t="s">
        <v>2430</v>
      </c>
      <c r="K201" s="33" t="s">
        <v>1684</v>
      </c>
      <c r="L201" s="13" t="s">
        <v>1674</v>
      </c>
      <c r="M201" s="13">
        <v>0</v>
      </c>
      <c r="N201" s="14"/>
    </row>
    <row r="202" ht="18.95" customHeight="1" spans="1:14">
      <c r="A202" s="44"/>
      <c r="B202" s="44"/>
      <c r="C202" s="44"/>
      <c r="D202" s="44"/>
      <c r="E202" s="44"/>
      <c r="F202" s="44"/>
      <c r="G202" s="45"/>
      <c r="H202" s="15" t="s">
        <v>100</v>
      </c>
      <c r="I202" s="33" t="s">
        <v>2431</v>
      </c>
      <c r="J202" s="875" t="s">
        <v>2431</v>
      </c>
      <c r="K202" s="33" t="s">
        <v>1688</v>
      </c>
      <c r="L202" s="13" t="s">
        <v>1674</v>
      </c>
      <c r="M202" s="13">
        <v>5</v>
      </c>
      <c r="N202" s="14"/>
    </row>
    <row r="203" ht="18.95" customHeight="1" spans="1:14">
      <c r="A203" s="44"/>
      <c r="B203" s="44"/>
      <c r="C203" s="44"/>
      <c r="D203" s="44"/>
      <c r="E203" s="44"/>
      <c r="F203" s="44"/>
      <c r="G203" s="45"/>
      <c r="H203" s="15" t="s">
        <v>781</v>
      </c>
      <c r="I203" s="33" t="s">
        <v>2432</v>
      </c>
      <c r="J203" s="875" t="s">
        <v>2432</v>
      </c>
      <c r="K203" s="33" t="s">
        <v>1693</v>
      </c>
      <c r="L203" s="13" t="s">
        <v>1674</v>
      </c>
      <c r="M203" s="13">
        <v>0</v>
      </c>
      <c r="N203" s="14"/>
    </row>
    <row r="204" ht="18.95" customHeight="1" spans="1:14">
      <c r="A204" s="44"/>
      <c r="B204" s="44"/>
      <c r="C204" s="44"/>
      <c r="D204" s="44"/>
      <c r="E204" s="44"/>
      <c r="F204" s="44"/>
      <c r="G204" s="45"/>
      <c r="H204" s="15" t="s">
        <v>2433</v>
      </c>
      <c r="I204" s="33" t="s">
        <v>2434</v>
      </c>
      <c r="J204" s="875" t="s">
        <v>2434</v>
      </c>
      <c r="K204" s="33" t="s">
        <v>2435</v>
      </c>
      <c r="L204" s="13" t="s">
        <v>1674</v>
      </c>
      <c r="M204" s="13">
        <v>67</v>
      </c>
      <c r="N204" s="14"/>
    </row>
    <row r="205" ht="18.95" customHeight="1" spans="1:14">
      <c r="A205" s="44"/>
      <c r="B205" s="44"/>
      <c r="C205" s="44"/>
      <c r="D205" s="44"/>
      <c r="E205" s="44"/>
      <c r="F205" s="44"/>
      <c r="G205" s="45"/>
      <c r="H205" s="15" t="s">
        <v>109</v>
      </c>
      <c r="I205" s="33" t="s">
        <v>2436</v>
      </c>
      <c r="J205" s="875" t="s">
        <v>2436</v>
      </c>
      <c r="K205" s="33" t="s">
        <v>1724</v>
      </c>
      <c r="L205" s="13" t="s">
        <v>1674</v>
      </c>
      <c r="M205" s="13">
        <v>0</v>
      </c>
      <c r="N205" s="14"/>
    </row>
    <row r="206" ht="18.95" customHeight="1" spans="1:14">
      <c r="A206" s="44"/>
      <c r="B206" s="44"/>
      <c r="C206" s="44"/>
      <c r="D206" s="44"/>
      <c r="E206" s="44"/>
      <c r="F206" s="44"/>
      <c r="G206" s="45"/>
      <c r="H206" s="15" t="s">
        <v>2437</v>
      </c>
      <c r="I206" s="33" t="s">
        <v>2438</v>
      </c>
      <c r="J206" s="875" t="s">
        <v>2438</v>
      </c>
      <c r="K206" s="33" t="s">
        <v>2439</v>
      </c>
      <c r="L206" s="13" t="s">
        <v>1674</v>
      </c>
      <c r="M206" s="13">
        <v>20</v>
      </c>
      <c r="N206" s="14"/>
    </row>
    <row r="207" ht="18.95" customHeight="1" spans="1:14">
      <c r="A207" s="44"/>
      <c r="B207" s="44"/>
      <c r="C207" s="44"/>
      <c r="D207" s="44"/>
      <c r="E207" s="44"/>
      <c r="F207" s="44"/>
      <c r="G207" s="45"/>
      <c r="H207" s="15" t="s">
        <v>2440</v>
      </c>
      <c r="I207" s="33" t="s">
        <v>2441</v>
      </c>
      <c r="J207" s="875" t="s">
        <v>2441</v>
      </c>
      <c r="K207" s="33" t="s">
        <v>2442</v>
      </c>
      <c r="L207" s="13" t="s">
        <v>1674</v>
      </c>
      <c r="M207" s="13">
        <v>0</v>
      </c>
      <c r="N207" s="14"/>
    </row>
    <row r="208" ht="18.95" customHeight="1" spans="1:14">
      <c r="A208" s="44"/>
      <c r="B208" s="44"/>
      <c r="C208" s="44"/>
      <c r="D208" s="44"/>
      <c r="E208" s="44"/>
      <c r="F208" s="44"/>
      <c r="G208" s="45"/>
      <c r="H208" s="15" t="s">
        <v>99</v>
      </c>
      <c r="I208" s="33" t="s">
        <v>2443</v>
      </c>
      <c r="J208" s="875" t="s">
        <v>2443</v>
      </c>
      <c r="K208" s="33" t="s">
        <v>1684</v>
      </c>
      <c r="L208" s="13" t="s">
        <v>1674</v>
      </c>
      <c r="M208" s="13">
        <v>0</v>
      </c>
      <c r="N208" s="14"/>
    </row>
    <row r="209" ht="18.95" customHeight="1" spans="1:14">
      <c r="A209" s="44"/>
      <c r="B209" s="44"/>
      <c r="C209" s="44"/>
      <c r="D209" s="44"/>
      <c r="E209" s="44"/>
      <c r="F209" s="44"/>
      <c r="G209" s="45"/>
      <c r="H209" s="15" t="s">
        <v>100</v>
      </c>
      <c r="I209" s="33" t="s">
        <v>2444</v>
      </c>
      <c r="J209" s="875" t="s">
        <v>2444</v>
      </c>
      <c r="K209" s="33" t="s">
        <v>1688</v>
      </c>
      <c r="L209" s="13" t="s">
        <v>1674</v>
      </c>
      <c r="M209" s="13">
        <v>0</v>
      </c>
      <c r="N209" s="14"/>
    </row>
    <row r="210" ht="18.95" customHeight="1" spans="1:14">
      <c r="A210" s="44"/>
      <c r="B210" s="44"/>
      <c r="C210" s="44"/>
      <c r="D210" s="44"/>
      <c r="E210" s="44"/>
      <c r="F210" s="44"/>
      <c r="G210" s="45"/>
      <c r="H210" s="15" t="s">
        <v>781</v>
      </c>
      <c r="I210" s="33" t="s">
        <v>2445</v>
      </c>
      <c r="J210" s="875" t="s">
        <v>2445</v>
      </c>
      <c r="K210" s="33" t="s">
        <v>1693</v>
      </c>
      <c r="L210" s="13" t="s">
        <v>1674</v>
      </c>
      <c r="M210" s="13">
        <v>0</v>
      </c>
      <c r="N210" s="14"/>
    </row>
    <row r="211" ht="18.95" customHeight="1" spans="1:14">
      <c r="A211" s="44"/>
      <c r="B211" s="44"/>
      <c r="C211" s="44"/>
      <c r="D211" s="44"/>
      <c r="E211" s="44"/>
      <c r="F211" s="44"/>
      <c r="G211" s="45"/>
      <c r="H211" s="15" t="s">
        <v>2446</v>
      </c>
      <c r="I211" s="33" t="s">
        <v>2447</v>
      </c>
      <c r="J211" s="875" t="s">
        <v>2447</v>
      </c>
      <c r="K211" s="33" t="s">
        <v>2448</v>
      </c>
      <c r="L211" s="13" t="s">
        <v>1674</v>
      </c>
      <c r="M211" s="13">
        <v>0</v>
      </c>
      <c r="N211" s="14"/>
    </row>
    <row r="212" ht="18.95" customHeight="1" spans="1:14">
      <c r="A212" s="44"/>
      <c r="B212" s="44"/>
      <c r="C212" s="44"/>
      <c r="D212" s="44"/>
      <c r="E212" s="44"/>
      <c r="F212" s="44"/>
      <c r="G212" s="45"/>
      <c r="H212" s="15" t="s">
        <v>2449</v>
      </c>
      <c r="I212" s="33" t="s">
        <v>2450</v>
      </c>
      <c r="J212" s="875" t="s">
        <v>2450</v>
      </c>
      <c r="K212" s="33" t="s">
        <v>2451</v>
      </c>
      <c r="L212" s="13" t="s">
        <v>1674</v>
      </c>
      <c r="M212" s="13">
        <v>0</v>
      </c>
      <c r="N212" s="14"/>
    </row>
    <row r="213" ht="18.95" customHeight="1" spans="1:14">
      <c r="A213" s="44"/>
      <c r="B213" s="44"/>
      <c r="C213" s="44"/>
      <c r="D213" s="44"/>
      <c r="E213" s="44"/>
      <c r="F213" s="44"/>
      <c r="G213" s="45"/>
      <c r="H213" s="15" t="s">
        <v>2452</v>
      </c>
      <c r="I213" s="33" t="s">
        <v>2453</v>
      </c>
      <c r="J213" s="875" t="s">
        <v>2453</v>
      </c>
      <c r="K213" s="33" t="s">
        <v>2454</v>
      </c>
      <c r="L213" s="13" t="s">
        <v>1674</v>
      </c>
      <c r="M213" s="13">
        <v>0</v>
      </c>
      <c r="N213" s="14"/>
    </row>
    <row r="214" ht="18.95" customHeight="1" spans="1:14">
      <c r="A214" s="44"/>
      <c r="B214" s="44"/>
      <c r="C214" s="44"/>
      <c r="D214" s="44"/>
      <c r="E214" s="44"/>
      <c r="F214" s="44"/>
      <c r="G214" s="45"/>
      <c r="H214" s="15" t="s">
        <v>109</v>
      </c>
      <c r="I214" s="33" t="s">
        <v>2455</v>
      </c>
      <c r="J214" s="875" t="s">
        <v>2455</v>
      </c>
      <c r="K214" s="33" t="s">
        <v>1724</v>
      </c>
      <c r="L214" s="13" t="s">
        <v>1674</v>
      </c>
      <c r="M214" s="13">
        <v>0</v>
      </c>
      <c r="N214" s="14"/>
    </row>
    <row r="215" ht="18.95" customHeight="1" spans="1:14">
      <c r="A215" s="44"/>
      <c r="B215" s="44"/>
      <c r="C215" s="44"/>
      <c r="D215" s="44"/>
      <c r="E215" s="44"/>
      <c r="F215" s="44"/>
      <c r="G215" s="45"/>
      <c r="H215" s="15" t="s">
        <v>2456</v>
      </c>
      <c r="I215" s="33" t="s">
        <v>2457</v>
      </c>
      <c r="J215" s="875" t="s">
        <v>2457</v>
      </c>
      <c r="K215" s="33" t="s">
        <v>2458</v>
      </c>
      <c r="L215" s="13" t="s">
        <v>1674</v>
      </c>
      <c r="M215" s="13">
        <v>0</v>
      </c>
      <c r="N215" s="14"/>
    </row>
    <row r="216" ht="18.95" customHeight="1" spans="1:14">
      <c r="A216" s="44"/>
      <c r="B216" s="44"/>
      <c r="C216" s="44"/>
      <c r="D216" s="44"/>
      <c r="E216" s="44"/>
      <c r="F216" s="44"/>
      <c r="G216" s="45"/>
      <c r="H216" s="15" t="s">
        <v>133</v>
      </c>
      <c r="I216" s="33" t="s">
        <v>2459</v>
      </c>
      <c r="J216" s="875" t="s">
        <v>2459</v>
      </c>
      <c r="K216" s="33" t="s">
        <v>2460</v>
      </c>
      <c r="L216" s="13" t="s">
        <v>1674</v>
      </c>
      <c r="M216" s="13">
        <v>319</v>
      </c>
      <c r="N216" s="14"/>
    </row>
    <row r="217" ht="18.95" customHeight="1" spans="1:14">
      <c r="A217" s="44"/>
      <c r="B217" s="44"/>
      <c r="C217" s="44"/>
      <c r="D217" s="44"/>
      <c r="E217" s="44"/>
      <c r="F217" s="44"/>
      <c r="G217" s="45"/>
      <c r="H217" s="15" t="s">
        <v>99</v>
      </c>
      <c r="I217" s="33" t="s">
        <v>2461</v>
      </c>
      <c r="J217" s="875" t="s">
        <v>2461</v>
      </c>
      <c r="K217" s="33" t="s">
        <v>1684</v>
      </c>
      <c r="L217" s="13" t="s">
        <v>1674</v>
      </c>
      <c r="M217" s="13">
        <v>32</v>
      </c>
      <c r="N217" s="14"/>
    </row>
    <row r="218" ht="18.95" customHeight="1" spans="1:14">
      <c r="A218" s="44"/>
      <c r="B218" s="44"/>
      <c r="C218" s="44"/>
      <c r="D218" s="44"/>
      <c r="E218" s="44"/>
      <c r="F218" s="44"/>
      <c r="G218" s="45"/>
      <c r="H218" s="15" t="s">
        <v>100</v>
      </c>
      <c r="I218" s="33" t="s">
        <v>2462</v>
      </c>
      <c r="J218" s="875" t="s">
        <v>2462</v>
      </c>
      <c r="K218" s="33" t="s">
        <v>1688</v>
      </c>
      <c r="L218" s="13" t="s">
        <v>1674</v>
      </c>
      <c r="M218" s="13">
        <v>1</v>
      </c>
      <c r="N218" s="14"/>
    </row>
    <row r="219" ht="18.95" customHeight="1" spans="1:14">
      <c r="A219" s="44"/>
      <c r="B219" s="44"/>
      <c r="C219" s="44"/>
      <c r="D219" s="44"/>
      <c r="E219" s="44"/>
      <c r="F219" s="44"/>
      <c r="G219" s="45"/>
      <c r="H219" s="15" t="s">
        <v>781</v>
      </c>
      <c r="I219" s="33" t="s">
        <v>2463</v>
      </c>
      <c r="J219" s="875" t="s">
        <v>2463</v>
      </c>
      <c r="K219" s="33" t="s">
        <v>1693</v>
      </c>
      <c r="L219" s="13" t="s">
        <v>1674</v>
      </c>
      <c r="M219" s="13">
        <v>0</v>
      </c>
      <c r="N219" s="14"/>
    </row>
    <row r="220" ht="18.95" customHeight="1" spans="1:14">
      <c r="A220" s="44"/>
      <c r="B220" s="44"/>
      <c r="C220" s="44"/>
      <c r="D220" s="44"/>
      <c r="E220" s="44"/>
      <c r="F220" s="44"/>
      <c r="G220" s="45"/>
      <c r="H220" s="15" t="s">
        <v>135</v>
      </c>
      <c r="I220" s="33" t="s">
        <v>2464</v>
      </c>
      <c r="J220" s="875" t="s">
        <v>2464</v>
      </c>
      <c r="K220" s="33" t="s">
        <v>2465</v>
      </c>
      <c r="L220" s="13" t="s">
        <v>1674</v>
      </c>
      <c r="M220" s="13">
        <v>286</v>
      </c>
      <c r="N220" s="14"/>
    </row>
    <row r="221" ht="18.95" customHeight="1" spans="1:14">
      <c r="A221" s="44"/>
      <c r="B221" s="44"/>
      <c r="C221" s="44"/>
      <c r="D221" s="44"/>
      <c r="E221" s="44"/>
      <c r="F221" s="44"/>
      <c r="G221" s="45"/>
      <c r="H221" s="15" t="s">
        <v>2466</v>
      </c>
      <c r="I221" s="33" t="s">
        <v>2467</v>
      </c>
      <c r="J221" s="875" t="s">
        <v>2467</v>
      </c>
      <c r="K221" s="33" t="s">
        <v>2468</v>
      </c>
      <c r="L221" s="13" t="s">
        <v>1674</v>
      </c>
      <c r="M221" s="13">
        <v>0</v>
      </c>
      <c r="N221" s="14"/>
    </row>
    <row r="222" ht="18.95" customHeight="1" spans="1:14">
      <c r="A222" s="44"/>
      <c r="B222" s="44"/>
      <c r="C222" s="44"/>
      <c r="D222" s="44"/>
      <c r="E222" s="44"/>
      <c r="F222" s="44"/>
      <c r="G222" s="45"/>
      <c r="H222" s="15" t="s">
        <v>136</v>
      </c>
      <c r="I222" s="33" t="s">
        <v>2469</v>
      </c>
      <c r="J222" s="875" t="s">
        <v>2469</v>
      </c>
      <c r="K222" s="33" t="s">
        <v>2470</v>
      </c>
      <c r="L222" s="13" t="s">
        <v>1674</v>
      </c>
      <c r="M222" s="13">
        <v>59</v>
      </c>
      <c r="N222" s="14"/>
    </row>
    <row r="223" ht="18.95" customHeight="1" spans="1:14">
      <c r="A223" s="44"/>
      <c r="B223" s="44"/>
      <c r="C223" s="44"/>
      <c r="D223" s="44"/>
      <c r="E223" s="44"/>
      <c r="F223" s="44"/>
      <c r="G223" s="45"/>
      <c r="H223" s="15" t="s">
        <v>99</v>
      </c>
      <c r="I223" s="33" t="s">
        <v>2471</v>
      </c>
      <c r="J223" s="875" t="s">
        <v>2471</v>
      </c>
      <c r="K223" s="33" t="s">
        <v>1684</v>
      </c>
      <c r="L223" s="13" t="s">
        <v>1674</v>
      </c>
      <c r="M223" s="13">
        <v>53</v>
      </c>
      <c r="N223" s="14"/>
    </row>
    <row r="224" ht="18.95" customHeight="1" spans="1:14">
      <c r="A224" s="44"/>
      <c r="B224" s="44"/>
      <c r="C224" s="44"/>
      <c r="D224" s="44"/>
      <c r="E224" s="44"/>
      <c r="F224" s="44"/>
      <c r="G224" s="45"/>
      <c r="H224" s="15" t="s">
        <v>100</v>
      </c>
      <c r="I224" s="33" t="s">
        <v>2472</v>
      </c>
      <c r="J224" s="875" t="s">
        <v>2472</v>
      </c>
      <c r="K224" s="33" t="s">
        <v>1688</v>
      </c>
      <c r="L224" s="13" t="s">
        <v>1674</v>
      </c>
      <c r="M224" s="13">
        <v>6</v>
      </c>
      <c r="N224" s="14"/>
    </row>
    <row r="225" s="2" customFormat="1" ht="18.95" customHeight="1" spans="1:14">
      <c r="A225" s="44"/>
      <c r="B225" s="44"/>
      <c r="C225" s="44"/>
      <c r="D225" s="44"/>
      <c r="E225" s="44"/>
      <c r="F225" s="44"/>
      <c r="G225" s="45"/>
      <c r="H225" s="15" t="s">
        <v>781</v>
      </c>
      <c r="I225" s="33" t="s">
        <v>2473</v>
      </c>
      <c r="J225" s="875" t="s">
        <v>2473</v>
      </c>
      <c r="K225" s="33" t="s">
        <v>1693</v>
      </c>
      <c r="L225" s="13" t="s">
        <v>1674</v>
      </c>
      <c r="M225" s="13">
        <v>0</v>
      </c>
      <c r="N225" s="14"/>
    </row>
    <row r="226" ht="18.95" customHeight="1" spans="1:14">
      <c r="A226" s="44"/>
      <c r="B226" s="44"/>
      <c r="C226" s="44"/>
      <c r="D226" s="44"/>
      <c r="E226" s="44"/>
      <c r="F226" s="44"/>
      <c r="G226" s="45"/>
      <c r="H226" s="15" t="s">
        <v>1754</v>
      </c>
      <c r="I226" s="33" t="s">
        <v>2474</v>
      </c>
      <c r="J226" s="875" t="s">
        <v>2474</v>
      </c>
      <c r="K226" s="33" t="s">
        <v>1756</v>
      </c>
      <c r="L226" s="13" t="s">
        <v>1674</v>
      </c>
      <c r="M226" s="13">
        <v>0</v>
      </c>
      <c r="N226" s="14"/>
    </row>
    <row r="227" ht="18.95" customHeight="1" spans="1:14">
      <c r="A227" s="44"/>
      <c r="B227" s="44"/>
      <c r="C227" s="44"/>
      <c r="D227" s="44"/>
      <c r="E227" s="44"/>
      <c r="F227" s="44"/>
      <c r="G227" s="45"/>
      <c r="H227" s="15" t="s">
        <v>109</v>
      </c>
      <c r="I227" s="33" t="s">
        <v>2475</v>
      </c>
      <c r="J227" s="875" t="s">
        <v>2475</v>
      </c>
      <c r="K227" s="33" t="s">
        <v>1724</v>
      </c>
      <c r="L227" s="13" t="s">
        <v>1674</v>
      </c>
      <c r="M227" s="13">
        <v>0</v>
      </c>
      <c r="N227" s="14"/>
    </row>
    <row r="228" ht="18.95" customHeight="1" spans="1:14">
      <c r="A228" s="44"/>
      <c r="B228" s="44"/>
      <c r="C228" s="44"/>
      <c r="D228" s="44"/>
      <c r="E228" s="44"/>
      <c r="F228" s="44"/>
      <c r="G228" s="45"/>
      <c r="H228" s="15" t="s">
        <v>137</v>
      </c>
      <c r="I228" s="33" t="s">
        <v>2476</v>
      </c>
      <c r="J228" s="875" t="s">
        <v>2476</v>
      </c>
      <c r="K228" s="33" t="s">
        <v>2477</v>
      </c>
      <c r="L228" s="13" t="s">
        <v>1674</v>
      </c>
      <c r="M228" s="13">
        <v>0</v>
      </c>
      <c r="N228" s="14"/>
    </row>
    <row r="229" ht="18.95" customHeight="1" spans="1:14">
      <c r="A229" s="44"/>
      <c r="B229" s="44"/>
      <c r="C229" s="44"/>
      <c r="D229" s="44"/>
      <c r="E229" s="44"/>
      <c r="F229" s="44"/>
      <c r="G229" s="45"/>
      <c r="H229" s="15" t="s">
        <v>138</v>
      </c>
      <c r="I229" s="33" t="s">
        <v>2478</v>
      </c>
      <c r="J229" s="875" t="s">
        <v>2478</v>
      </c>
      <c r="K229" s="33" t="s">
        <v>2479</v>
      </c>
      <c r="L229" s="13" t="s">
        <v>1674</v>
      </c>
      <c r="M229" s="13">
        <v>375</v>
      </c>
      <c r="N229" s="14"/>
    </row>
    <row r="230" ht="18.95" customHeight="1" spans="1:14">
      <c r="A230" s="44"/>
      <c r="B230" s="44"/>
      <c r="C230" s="44"/>
      <c r="D230" s="44"/>
      <c r="E230" s="44"/>
      <c r="F230" s="44"/>
      <c r="G230" s="45"/>
      <c r="H230" s="15" t="s">
        <v>99</v>
      </c>
      <c r="I230" s="33" t="s">
        <v>2480</v>
      </c>
      <c r="J230" s="875" t="s">
        <v>2480</v>
      </c>
      <c r="K230" s="33" t="s">
        <v>1684</v>
      </c>
      <c r="L230" s="13" t="s">
        <v>1674</v>
      </c>
      <c r="M230" s="13">
        <v>293</v>
      </c>
      <c r="N230" s="14"/>
    </row>
    <row r="231" ht="18.95" customHeight="1" spans="1:14">
      <c r="A231" s="44"/>
      <c r="B231" s="44"/>
      <c r="C231" s="44"/>
      <c r="D231" s="44"/>
      <c r="E231" s="44"/>
      <c r="F231" s="44"/>
      <c r="G231" s="45"/>
      <c r="H231" s="15" t="s">
        <v>100</v>
      </c>
      <c r="I231" s="33" t="s">
        <v>2481</v>
      </c>
      <c r="J231" s="875" t="s">
        <v>2481</v>
      </c>
      <c r="K231" s="33" t="s">
        <v>1688</v>
      </c>
      <c r="L231" s="13" t="s">
        <v>1674</v>
      </c>
      <c r="M231" s="13">
        <v>61</v>
      </c>
      <c r="N231" s="14"/>
    </row>
    <row r="232" ht="18.95" customHeight="1" spans="1:14">
      <c r="A232" s="44"/>
      <c r="B232" s="44"/>
      <c r="C232" s="44"/>
      <c r="D232" s="44"/>
      <c r="E232" s="44"/>
      <c r="F232" s="44"/>
      <c r="G232" s="45"/>
      <c r="H232" s="15" t="s">
        <v>781</v>
      </c>
      <c r="I232" s="33" t="s">
        <v>2482</v>
      </c>
      <c r="J232" s="875" t="s">
        <v>2482</v>
      </c>
      <c r="K232" s="33" t="s">
        <v>1693</v>
      </c>
      <c r="L232" s="13" t="s">
        <v>1674</v>
      </c>
      <c r="M232" s="13">
        <v>0</v>
      </c>
      <c r="N232" s="14"/>
    </row>
    <row r="233" ht="18.95" customHeight="1" spans="1:14">
      <c r="A233" s="44"/>
      <c r="B233" s="44"/>
      <c r="C233" s="44"/>
      <c r="D233" s="44"/>
      <c r="E233" s="44"/>
      <c r="F233" s="44"/>
      <c r="G233" s="45"/>
      <c r="H233" s="15" t="s">
        <v>2483</v>
      </c>
      <c r="I233" s="33" t="s">
        <v>2484</v>
      </c>
      <c r="J233" s="875" t="s">
        <v>2484</v>
      </c>
      <c r="K233" s="33" t="s">
        <v>2485</v>
      </c>
      <c r="L233" s="13" t="s">
        <v>1674</v>
      </c>
      <c r="M233" s="13">
        <v>0</v>
      </c>
      <c r="N233" s="14"/>
    </row>
    <row r="234" ht="18.95" customHeight="1" spans="1:14">
      <c r="A234" s="44"/>
      <c r="B234" s="44"/>
      <c r="C234" s="44"/>
      <c r="D234" s="44"/>
      <c r="E234" s="44"/>
      <c r="F234" s="44"/>
      <c r="G234" s="45"/>
      <c r="H234" s="15" t="s">
        <v>2486</v>
      </c>
      <c r="I234" s="33" t="s">
        <v>2487</v>
      </c>
      <c r="J234" s="875" t="s">
        <v>2487</v>
      </c>
      <c r="K234" s="33" t="s">
        <v>2488</v>
      </c>
      <c r="L234" s="13" t="s">
        <v>1674</v>
      </c>
      <c r="M234" s="13">
        <v>0</v>
      </c>
      <c r="N234" s="14"/>
    </row>
    <row r="235" ht="18.95" customHeight="1" spans="1:14">
      <c r="A235" s="44"/>
      <c r="B235" s="44"/>
      <c r="C235" s="44"/>
      <c r="D235" s="44"/>
      <c r="E235" s="44"/>
      <c r="F235" s="44"/>
      <c r="G235" s="45"/>
      <c r="H235" s="15" t="s">
        <v>109</v>
      </c>
      <c r="I235" s="33" t="s">
        <v>2489</v>
      </c>
      <c r="J235" s="875" t="s">
        <v>2489</v>
      </c>
      <c r="K235" s="33" t="s">
        <v>1724</v>
      </c>
      <c r="L235" s="13" t="s">
        <v>1674</v>
      </c>
      <c r="M235" s="13">
        <v>0</v>
      </c>
      <c r="N235" s="14"/>
    </row>
    <row r="236" ht="18.95" customHeight="1" spans="1:14">
      <c r="A236" s="44"/>
      <c r="B236" s="44"/>
      <c r="C236" s="44"/>
      <c r="D236" s="44"/>
      <c r="E236" s="44"/>
      <c r="F236" s="44"/>
      <c r="G236" s="45"/>
      <c r="H236" s="15" t="s">
        <v>139</v>
      </c>
      <c r="I236" s="33" t="s">
        <v>2490</v>
      </c>
      <c r="J236" s="875" t="s">
        <v>2490</v>
      </c>
      <c r="K236" s="33" t="s">
        <v>2491</v>
      </c>
      <c r="L236" s="13" t="s">
        <v>1674</v>
      </c>
      <c r="M236" s="13">
        <v>21</v>
      </c>
      <c r="N236" s="14"/>
    </row>
    <row r="237" ht="18.95" customHeight="1" spans="1:14">
      <c r="A237" s="44"/>
      <c r="B237" s="44"/>
      <c r="C237" s="44"/>
      <c r="D237" s="44"/>
      <c r="E237" s="44"/>
      <c r="F237" s="44"/>
      <c r="G237" s="45"/>
      <c r="H237" s="15" t="s">
        <v>140</v>
      </c>
      <c r="I237" s="33" t="s">
        <v>2492</v>
      </c>
      <c r="J237" s="875" t="s">
        <v>2492</v>
      </c>
      <c r="K237" s="33" t="s">
        <v>2493</v>
      </c>
      <c r="L237" s="13" t="s">
        <v>1674</v>
      </c>
      <c r="M237" s="13">
        <v>1426</v>
      </c>
      <c r="N237" s="14"/>
    </row>
    <row r="238" ht="18.95" customHeight="1" spans="1:14">
      <c r="A238" s="44"/>
      <c r="B238" s="44"/>
      <c r="C238" s="44"/>
      <c r="D238" s="44"/>
      <c r="E238" s="44"/>
      <c r="F238" s="44"/>
      <c r="G238" s="45"/>
      <c r="H238" s="15" t="s">
        <v>99</v>
      </c>
      <c r="I238" s="33" t="s">
        <v>2494</v>
      </c>
      <c r="J238" s="875" t="s">
        <v>2494</v>
      </c>
      <c r="K238" s="33" t="s">
        <v>1684</v>
      </c>
      <c r="L238" s="13" t="s">
        <v>1674</v>
      </c>
      <c r="M238" s="13">
        <v>959</v>
      </c>
      <c r="N238" s="14"/>
    </row>
    <row r="239" ht="18.95" customHeight="1" spans="1:14">
      <c r="A239" s="44"/>
      <c r="B239" s="44"/>
      <c r="C239" s="44"/>
      <c r="D239" s="44"/>
      <c r="E239" s="44"/>
      <c r="F239" s="44"/>
      <c r="G239" s="45"/>
      <c r="H239" s="15" t="s">
        <v>100</v>
      </c>
      <c r="I239" s="33" t="s">
        <v>2495</v>
      </c>
      <c r="J239" s="875" t="s">
        <v>2495</v>
      </c>
      <c r="K239" s="33" t="s">
        <v>1688</v>
      </c>
      <c r="L239" s="13" t="s">
        <v>1674</v>
      </c>
      <c r="M239" s="13">
        <v>324</v>
      </c>
      <c r="N239" s="14"/>
    </row>
    <row r="240" ht="18.95" customHeight="1" spans="1:14">
      <c r="A240" s="44"/>
      <c r="B240" s="44"/>
      <c r="C240" s="44"/>
      <c r="D240" s="44"/>
      <c r="E240" s="44"/>
      <c r="F240" s="44"/>
      <c r="G240" s="45"/>
      <c r="H240" s="15" t="s">
        <v>781</v>
      </c>
      <c r="I240" s="33" t="s">
        <v>2496</v>
      </c>
      <c r="J240" s="875" t="s">
        <v>2496</v>
      </c>
      <c r="K240" s="33" t="s">
        <v>1693</v>
      </c>
      <c r="L240" s="13" t="s">
        <v>1674</v>
      </c>
      <c r="M240" s="13">
        <v>0</v>
      </c>
      <c r="N240" s="14"/>
    </row>
    <row r="241" ht="18.95" customHeight="1" spans="1:14">
      <c r="A241" s="44"/>
      <c r="B241" s="44"/>
      <c r="C241" s="44"/>
      <c r="D241" s="44"/>
      <c r="E241" s="44"/>
      <c r="F241" s="44"/>
      <c r="G241" s="45"/>
      <c r="H241" s="15" t="s">
        <v>141</v>
      </c>
      <c r="I241" s="33" t="s">
        <v>2497</v>
      </c>
      <c r="J241" s="875" t="s">
        <v>2497</v>
      </c>
      <c r="K241" s="33" t="s">
        <v>2498</v>
      </c>
      <c r="L241" s="13" t="s">
        <v>1674</v>
      </c>
      <c r="M241" s="13">
        <v>127</v>
      </c>
      <c r="N241" s="14"/>
    </row>
    <row r="242" ht="18.95" customHeight="1" spans="1:14">
      <c r="A242" s="44"/>
      <c r="B242" s="44"/>
      <c r="C242" s="44"/>
      <c r="D242" s="44"/>
      <c r="E242" s="44"/>
      <c r="F242" s="44"/>
      <c r="G242" s="45"/>
      <c r="H242" s="15" t="s">
        <v>109</v>
      </c>
      <c r="I242" s="33" t="s">
        <v>2499</v>
      </c>
      <c r="J242" s="875" t="s">
        <v>2499</v>
      </c>
      <c r="K242" s="33" t="s">
        <v>1724</v>
      </c>
      <c r="L242" s="13" t="s">
        <v>1674</v>
      </c>
      <c r="M242" s="13">
        <v>0</v>
      </c>
      <c r="N242" s="14"/>
    </row>
    <row r="243" ht="18.95" customHeight="1" spans="1:14">
      <c r="A243" s="44"/>
      <c r="B243" s="44"/>
      <c r="C243" s="44"/>
      <c r="D243" s="44"/>
      <c r="E243" s="44"/>
      <c r="F243" s="44"/>
      <c r="G243" s="45"/>
      <c r="H243" s="15" t="s">
        <v>142</v>
      </c>
      <c r="I243" s="33" t="s">
        <v>2500</v>
      </c>
      <c r="J243" s="875" t="s">
        <v>2500</v>
      </c>
      <c r="K243" s="33" t="s">
        <v>2501</v>
      </c>
      <c r="L243" s="13" t="s">
        <v>1674</v>
      </c>
      <c r="M243" s="13">
        <v>16</v>
      </c>
      <c r="N243" s="14"/>
    </row>
    <row r="244" ht="18.95" customHeight="1" spans="1:14">
      <c r="A244" s="44"/>
      <c r="B244" s="44"/>
      <c r="C244" s="44"/>
      <c r="D244" s="44"/>
      <c r="E244" s="44"/>
      <c r="F244" s="44"/>
      <c r="G244" s="45"/>
      <c r="H244" s="15" t="s">
        <v>143</v>
      </c>
      <c r="I244" s="33" t="s">
        <v>2502</v>
      </c>
      <c r="J244" s="875" t="s">
        <v>2502</v>
      </c>
      <c r="K244" s="33" t="s">
        <v>2503</v>
      </c>
      <c r="L244" s="13" t="s">
        <v>1674</v>
      </c>
      <c r="M244" s="13">
        <v>830</v>
      </c>
      <c r="N244" s="14"/>
    </row>
    <row r="245" ht="18.95" customHeight="1" spans="1:14">
      <c r="A245" s="44"/>
      <c r="B245" s="44"/>
      <c r="C245" s="44"/>
      <c r="D245" s="44"/>
      <c r="E245" s="44"/>
      <c r="F245" s="44"/>
      <c r="G245" s="45"/>
      <c r="H245" s="15" t="s">
        <v>99</v>
      </c>
      <c r="I245" s="33" t="s">
        <v>2504</v>
      </c>
      <c r="J245" s="875" t="s">
        <v>2504</v>
      </c>
      <c r="K245" s="33" t="s">
        <v>1684</v>
      </c>
      <c r="L245" s="13" t="s">
        <v>1674</v>
      </c>
      <c r="M245" s="13">
        <v>161</v>
      </c>
      <c r="N245" s="14"/>
    </row>
    <row r="246" ht="18.95" customHeight="1" spans="1:14">
      <c r="A246" s="44"/>
      <c r="B246" s="44"/>
      <c r="C246" s="44"/>
      <c r="D246" s="44"/>
      <c r="E246" s="44"/>
      <c r="F246" s="44"/>
      <c r="G246" s="45"/>
      <c r="H246" s="15" t="s">
        <v>100</v>
      </c>
      <c r="I246" s="33" t="s">
        <v>2505</v>
      </c>
      <c r="J246" s="875" t="s">
        <v>2505</v>
      </c>
      <c r="K246" s="33" t="s">
        <v>1688</v>
      </c>
      <c r="L246" s="13" t="s">
        <v>1674</v>
      </c>
      <c r="M246" s="13">
        <v>669</v>
      </c>
      <c r="N246" s="14"/>
    </row>
    <row r="247" ht="18.95" customHeight="1" spans="1:14">
      <c r="A247" s="44"/>
      <c r="B247" s="44"/>
      <c r="C247" s="44"/>
      <c r="D247" s="44"/>
      <c r="E247" s="44"/>
      <c r="F247" s="44"/>
      <c r="G247" s="45"/>
      <c r="H247" s="15" t="s">
        <v>781</v>
      </c>
      <c r="I247" s="33" t="s">
        <v>2506</v>
      </c>
      <c r="J247" s="875" t="s">
        <v>2506</v>
      </c>
      <c r="K247" s="33" t="s">
        <v>1693</v>
      </c>
      <c r="L247" s="13" t="s">
        <v>1674</v>
      </c>
      <c r="M247" s="13">
        <v>0</v>
      </c>
      <c r="N247" s="14"/>
    </row>
    <row r="248" ht="18.95" customHeight="1" spans="1:14">
      <c r="A248" s="44"/>
      <c r="B248" s="44"/>
      <c r="C248" s="44"/>
      <c r="D248" s="44"/>
      <c r="E248" s="44"/>
      <c r="F248" s="44"/>
      <c r="G248" s="45"/>
      <c r="H248" s="15" t="s">
        <v>109</v>
      </c>
      <c r="I248" s="33" t="s">
        <v>2507</v>
      </c>
      <c r="J248" s="875" t="s">
        <v>2507</v>
      </c>
      <c r="K248" s="33" t="s">
        <v>1724</v>
      </c>
      <c r="L248" s="13" t="s">
        <v>1674</v>
      </c>
      <c r="M248" s="13">
        <v>0</v>
      </c>
      <c r="N248" s="14"/>
    </row>
    <row r="249" ht="18.95" customHeight="1" spans="1:14">
      <c r="A249" s="44"/>
      <c r="B249" s="44"/>
      <c r="C249" s="44"/>
      <c r="D249" s="44"/>
      <c r="E249" s="44"/>
      <c r="F249" s="44"/>
      <c r="G249" s="45"/>
      <c r="H249" s="15" t="s">
        <v>2508</v>
      </c>
      <c r="I249" s="33" t="s">
        <v>2509</v>
      </c>
      <c r="J249" s="875" t="s">
        <v>2509</v>
      </c>
      <c r="K249" s="33" t="s">
        <v>2510</v>
      </c>
      <c r="L249" s="13" t="s">
        <v>1674</v>
      </c>
      <c r="M249" s="13">
        <v>0</v>
      </c>
      <c r="N249" s="14"/>
    </row>
    <row r="250" ht="18.95" customHeight="1" spans="1:14">
      <c r="A250" s="44"/>
      <c r="B250" s="44"/>
      <c r="C250" s="44"/>
      <c r="D250" s="44"/>
      <c r="E250" s="44"/>
      <c r="F250" s="44"/>
      <c r="G250" s="45"/>
      <c r="H250" s="15" t="s">
        <v>144</v>
      </c>
      <c r="I250" s="33" t="s">
        <v>2511</v>
      </c>
      <c r="J250" s="875" t="s">
        <v>2511</v>
      </c>
      <c r="K250" s="33" t="s">
        <v>2512</v>
      </c>
      <c r="L250" s="13" t="s">
        <v>1674</v>
      </c>
      <c r="M250" s="13">
        <v>319</v>
      </c>
      <c r="N250" s="14"/>
    </row>
    <row r="251" ht="18.95" customHeight="1" spans="1:14">
      <c r="A251" s="44"/>
      <c r="B251" s="44"/>
      <c r="C251" s="44"/>
      <c r="D251" s="44"/>
      <c r="E251" s="44"/>
      <c r="F251" s="44"/>
      <c r="G251" s="45"/>
      <c r="H251" s="15" t="s">
        <v>99</v>
      </c>
      <c r="I251" s="33" t="s">
        <v>2513</v>
      </c>
      <c r="J251" s="875" t="s">
        <v>2513</v>
      </c>
      <c r="K251" s="33" t="s">
        <v>1684</v>
      </c>
      <c r="L251" s="13" t="s">
        <v>1674</v>
      </c>
      <c r="M251" s="13">
        <v>85</v>
      </c>
      <c r="N251" s="14"/>
    </row>
    <row r="252" ht="18.95" customHeight="1" spans="1:14">
      <c r="A252" s="44"/>
      <c r="B252" s="44"/>
      <c r="C252" s="44"/>
      <c r="D252" s="44"/>
      <c r="E252" s="44"/>
      <c r="F252" s="44"/>
      <c r="G252" s="45"/>
      <c r="H252" s="15" t="s">
        <v>100</v>
      </c>
      <c r="I252" s="33" t="s">
        <v>2514</v>
      </c>
      <c r="J252" s="875" t="s">
        <v>2514</v>
      </c>
      <c r="K252" s="33" t="s">
        <v>1688</v>
      </c>
      <c r="L252" s="13" t="s">
        <v>1674</v>
      </c>
      <c r="M252" s="13">
        <v>209</v>
      </c>
      <c r="N252" s="14"/>
    </row>
    <row r="253" ht="18.95" customHeight="1" spans="1:14">
      <c r="A253" s="44"/>
      <c r="B253" s="44"/>
      <c r="C253" s="44"/>
      <c r="D253" s="44"/>
      <c r="E253" s="44"/>
      <c r="F253" s="44"/>
      <c r="G253" s="45"/>
      <c r="H253" s="15" t="s">
        <v>781</v>
      </c>
      <c r="I253" s="33" t="s">
        <v>2515</v>
      </c>
      <c r="J253" s="875" t="s">
        <v>2515</v>
      </c>
      <c r="K253" s="33" t="s">
        <v>1693</v>
      </c>
      <c r="L253" s="13" t="s">
        <v>1674</v>
      </c>
      <c r="M253" s="13">
        <v>0</v>
      </c>
      <c r="N253" s="14"/>
    </row>
    <row r="254" ht="18.95" customHeight="1" spans="1:14">
      <c r="A254" s="44"/>
      <c r="B254" s="44"/>
      <c r="C254" s="44"/>
      <c r="D254" s="44"/>
      <c r="E254" s="44"/>
      <c r="F254" s="44"/>
      <c r="G254" s="45"/>
      <c r="H254" s="15" t="s">
        <v>109</v>
      </c>
      <c r="I254" s="33" t="s">
        <v>2516</v>
      </c>
      <c r="J254" s="875" t="s">
        <v>2516</v>
      </c>
      <c r="K254" s="33" t="s">
        <v>1724</v>
      </c>
      <c r="L254" s="13" t="s">
        <v>1674</v>
      </c>
      <c r="M254" s="13">
        <v>0</v>
      </c>
      <c r="N254" s="14"/>
    </row>
    <row r="255" ht="18.95" customHeight="1" spans="1:14">
      <c r="A255" s="44"/>
      <c r="B255" s="44"/>
      <c r="C255" s="44"/>
      <c r="D255" s="44"/>
      <c r="E255" s="44"/>
      <c r="F255" s="44"/>
      <c r="G255" s="45"/>
      <c r="H255" s="15" t="s">
        <v>2517</v>
      </c>
      <c r="I255" s="33" t="s">
        <v>2518</v>
      </c>
      <c r="J255" s="875" t="s">
        <v>2518</v>
      </c>
      <c r="K255" s="33" t="s">
        <v>2519</v>
      </c>
      <c r="L255" s="13" t="s">
        <v>1674</v>
      </c>
      <c r="M255" s="13">
        <v>25</v>
      </c>
      <c r="N255" s="14"/>
    </row>
    <row r="256" ht="18.95" customHeight="1" spans="1:14">
      <c r="A256" s="44"/>
      <c r="B256" s="44"/>
      <c r="C256" s="44"/>
      <c r="D256" s="44"/>
      <c r="E256" s="44"/>
      <c r="F256" s="44"/>
      <c r="G256" s="45"/>
      <c r="H256" s="15" t="s">
        <v>145</v>
      </c>
      <c r="I256" s="33" t="s">
        <v>2520</v>
      </c>
      <c r="J256" s="875" t="s">
        <v>2520</v>
      </c>
      <c r="K256" s="33" t="s">
        <v>2521</v>
      </c>
      <c r="L256" s="13" t="s">
        <v>1674</v>
      </c>
      <c r="M256" s="13">
        <v>79</v>
      </c>
      <c r="N256" s="14"/>
    </row>
    <row r="257" ht="18.95" customHeight="1" spans="1:14">
      <c r="A257" s="44"/>
      <c r="B257" s="44"/>
      <c r="C257" s="44"/>
      <c r="D257" s="44"/>
      <c r="E257" s="44"/>
      <c r="F257" s="44"/>
      <c r="G257" s="45"/>
      <c r="H257" s="15" t="s">
        <v>99</v>
      </c>
      <c r="I257" s="33" t="s">
        <v>2522</v>
      </c>
      <c r="J257" s="875" t="s">
        <v>2522</v>
      </c>
      <c r="K257" s="33" t="s">
        <v>1684</v>
      </c>
      <c r="L257" s="13" t="s">
        <v>1674</v>
      </c>
      <c r="M257" s="13">
        <v>49</v>
      </c>
      <c r="N257" s="14"/>
    </row>
    <row r="258" ht="18.95" customHeight="1" spans="1:14">
      <c r="A258" s="44"/>
      <c r="B258" s="44"/>
      <c r="C258" s="44"/>
      <c r="D258" s="44"/>
      <c r="E258" s="44"/>
      <c r="F258" s="44"/>
      <c r="G258" s="45"/>
      <c r="H258" s="15" t="s">
        <v>100</v>
      </c>
      <c r="I258" s="33" t="s">
        <v>2523</v>
      </c>
      <c r="J258" s="875" t="s">
        <v>2523</v>
      </c>
      <c r="K258" s="33" t="s">
        <v>1688</v>
      </c>
      <c r="L258" s="13" t="s">
        <v>1674</v>
      </c>
      <c r="M258" s="13">
        <v>15</v>
      </c>
      <c r="N258" s="14"/>
    </row>
    <row r="259" ht="18.95" customHeight="1" spans="1:14">
      <c r="A259" s="44"/>
      <c r="B259" s="44"/>
      <c r="C259" s="44"/>
      <c r="D259" s="44"/>
      <c r="E259" s="44"/>
      <c r="F259" s="44"/>
      <c r="G259" s="45"/>
      <c r="H259" s="15" t="s">
        <v>781</v>
      </c>
      <c r="I259" s="33" t="s">
        <v>2524</v>
      </c>
      <c r="J259" s="875" t="s">
        <v>2524</v>
      </c>
      <c r="K259" s="33" t="s">
        <v>1693</v>
      </c>
      <c r="L259" s="13" t="s">
        <v>1674</v>
      </c>
      <c r="M259" s="13">
        <v>0</v>
      </c>
      <c r="N259" s="14"/>
    </row>
    <row r="260" ht="18.95" customHeight="1" spans="1:14">
      <c r="A260" s="44"/>
      <c r="B260" s="44"/>
      <c r="C260" s="44"/>
      <c r="D260" s="44"/>
      <c r="E260" s="44"/>
      <c r="F260" s="44"/>
      <c r="G260" s="45"/>
      <c r="H260" s="15" t="s">
        <v>109</v>
      </c>
      <c r="I260" s="33" t="s">
        <v>2525</v>
      </c>
      <c r="J260" s="875" t="s">
        <v>2525</v>
      </c>
      <c r="K260" s="33" t="s">
        <v>1724</v>
      </c>
      <c r="L260" s="13" t="s">
        <v>1674</v>
      </c>
      <c r="M260" s="13">
        <v>0</v>
      </c>
      <c r="N260" s="14"/>
    </row>
    <row r="261" ht="18.95" customHeight="1" spans="1:14">
      <c r="A261" s="44"/>
      <c r="B261" s="44"/>
      <c r="C261" s="44"/>
      <c r="D261" s="44"/>
      <c r="E261" s="44"/>
      <c r="F261" s="44"/>
      <c r="G261" s="45"/>
      <c r="H261" s="15" t="s">
        <v>147</v>
      </c>
      <c r="I261" s="33" t="s">
        <v>2526</v>
      </c>
      <c r="J261" s="875" t="s">
        <v>2526</v>
      </c>
      <c r="K261" s="33" t="s">
        <v>2527</v>
      </c>
      <c r="L261" s="13" t="s">
        <v>1674</v>
      </c>
      <c r="M261" s="13">
        <v>15</v>
      </c>
      <c r="N261" s="14"/>
    </row>
    <row r="262" ht="18.95" customHeight="1" spans="1:14">
      <c r="A262" s="44"/>
      <c r="B262" s="44"/>
      <c r="C262" s="44"/>
      <c r="D262" s="44"/>
      <c r="E262" s="44"/>
      <c r="F262" s="44"/>
      <c r="G262" s="45"/>
      <c r="H262" s="15" t="s">
        <v>2528</v>
      </c>
      <c r="I262" s="33" t="s">
        <v>2529</v>
      </c>
      <c r="J262" s="875" t="s">
        <v>2529</v>
      </c>
      <c r="K262" s="33" t="s">
        <v>2530</v>
      </c>
      <c r="L262" s="13" t="s">
        <v>1674</v>
      </c>
      <c r="M262" s="13">
        <v>0</v>
      </c>
      <c r="N262" s="14"/>
    </row>
    <row r="263" ht="18.95" customHeight="1" spans="1:14">
      <c r="A263" s="44"/>
      <c r="B263" s="44"/>
      <c r="C263" s="44"/>
      <c r="D263" s="44"/>
      <c r="E263" s="44"/>
      <c r="F263" s="44"/>
      <c r="G263" s="45"/>
      <c r="H263" s="15" t="s">
        <v>99</v>
      </c>
      <c r="I263" s="33" t="s">
        <v>2531</v>
      </c>
      <c r="J263" s="875" t="s">
        <v>2531</v>
      </c>
      <c r="K263" s="33" t="s">
        <v>1684</v>
      </c>
      <c r="L263" s="13" t="s">
        <v>1674</v>
      </c>
      <c r="M263" s="13">
        <v>0</v>
      </c>
      <c r="N263" s="14"/>
    </row>
    <row r="264" ht="18.95" customHeight="1" spans="1:14">
      <c r="A264" s="44"/>
      <c r="B264" s="44"/>
      <c r="C264" s="44"/>
      <c r="D264" s="44"/>
      <c r="E264" s="44"/>
      <c r="F264" s="44"/>
      <c r="G264" s="45"/>
      <c r="H264" s="15" t="s">
        <v>100</v>
      </c>
      <c r="I264" s="33" t="s">
        <v>2532</v>
      </c>
      <c r="J264" s="875" t="s">
        <v>2532</v>
      </c>
      <c r="K264" s="33" t="s">
        <v>1688</v>
      </c>
      <c r="L264" s="13" t="s">
        <v>1674</v>
      </c>
      <c r="M264" s="13">
        <v>0</v>
      </c>
      <c r="N264" s="14"/>
    </row>
    <row r="265" ht="18.95" customHeight="1" spans="1:14">
      <c r="A265" s="44"/>
      <c r="B265" s="44"/>
      <c r="C265" s="44"/>
      <c r="D265" s="44"/>
      <c r="E265" s="44"/>
      <c r="F265" s="44"/>
      <c r="G265" s="45"/>
      <c r="H265" s="15" t="s">
        <v>781</v>
      </c>
      <c r="I265" s="33" t="s">
        <v>2533</v>
      </c>
      <c r="J265" s="875" t="s">
        <v>2533</v>
      </c>
      <c r="K265" s="33" t="s">
        <v>1693</v>
      </c>
      <c r="L265" s="13" t="s">
        <v>1674</v>
      </c>
      <c r="M265" s="13">
        <v>0</v>
      </c>
      <c r="N265" s="14"/>
    </row>
    <row r="266" ht="18.95" customHeight="1" spans="1:14">
      <c r="A266" s="44"/>
      <c r="B266" s="44"/>
      <c r="C266" s="44"/>
      <c r="D266" s="44"/>
      <c r="E266" s="44"/>
      <c r="F266" s="44"/>
      <c r="G266" s="45"/>
      <c r="H266" s="15" t="s">
        <v>109</v>
      </c>
      <c r="I266" s="33" t="s">
        <v>2534</v>
      </c>
      <c r="J266" s="875" t="s">
        <v>2534</v>
      </c>
      <c r="K266" s="33" t="s">
        <v>1724</v>
      </c>
      <c r="L266" s="13" t="s">
        <v>1674</v>
      </c>
      <c r="M266" s="13">
        <v>0</v>
      </c>
      <c r="N266" s="14"/>
    </row>
    <row r="267" ht="18.95" customHeight="1" spans="1:14">
      <c r="A267" s="44"/>
      <c r="B267" s="44"/>
      <c r="C267" s="44"/>
      <c r="D267" s="44"/>
      <c r="E267" s="44"/>
      <c r="F267" s="44"/>
      <c r="G267" s="45"/>
      <c r="H267" s="15" t="s">
        <v>2535</v>
      </c>
      <c r="I267" s="33" t="s">
        <v>2536</v>
      </c>
      <c r="J267" s="875" t="s">
        <v>2536</v>
      </c>
      <c r="K267" s="33" t="s">
        <v>2537</v>
      </c>
      <c r="L267" s="13" t="s">
        <v>1674</v>
      </c>
      <c r="M267" s="13">
        <v>0</v>
      </c>
      <c r="N267" s="14"/>
    </row>
    <row r="268" ht="18.95" customHeight="1" spans="1:14">
      <c r="A268" s="44"/>
      <c r="B268" s="44"/>
      <c r="C268" s="44"/>
      <c r="D268" s="44"/>
      <c r="E268" s="44"/>
      <c r="F268" s="44"/>
      <c r="G268" s="45"/>
      <c r="H268" s="15" t="s">
        <v>2538</v>
      </c>
      <c r="I268" s="33" t="s">
        <v>2539</v>
      </c>
      <c r="J268" s="875" t="s">
        <v>2539</v>
      </c>
      <c r="K268" s="33" t="s">
        <v>2540</v>
      </c>
      <c r="L268" s="13" t="s">
        <v>1674</v>
      </c>
      <c r="M268" s="13">
        <v>0</v>
      </c>
      <c r="N268" s="14"/>
    </row>
    <row r="269" ht="18.95" customHeight="1" spans="1:14">
      <c r="A269" s="44"/>
      <c r="B269" s="44"/>
      <c r="C269" s="44"/>
      <c r="D269" s="44"/>
      <c r="E269" s="44"/>
      <c r="F269" s="44"/>
      <c r="G269" s="45"/>
      <c r="H269" s="15" t="s">
        <v>99</v>
      </c>
      <c r="I269" s="33" t="s">
        <v>2541</v>
      </c>
      <c r="J269" s="875" t="s">
        <v>2541</v>
      </c>
      <c r="K269" s="33" t="s">
        <v>1684</v>
      </c>
      <c r="L269" s="13" t="s">
        <v>1674</v>
      </c>
      <c r="M269" s="13">
        <v>0</v>
      </c>
      <c r="N269" s="14"/>
    </row>
    <row r="270" ht="18.95" customHeight="1" spans="1:14">
      <c r="A270" s="44"/>
      <c r="B270" s="44"/>
      <c r="C270" s="44"/>
      <c r="D270" s="44"/>
      <c r="E270" s="44"/>
      <c r="F270" s="44"/>
      <c r="G270" s="45"/>
      <c r="H270" s="15" t="s">
        <v>100</v>
      </c>
      <c r="I270" s="33" t="s">
        <v>2542</v>
      </c>
      <c r="J270" s="875" t="s">
        <v>2542</v>
      </c>
      <c r="K270" s="33" t="s">
        <v>1688</v>
      </c>
      <c r="L270" s="13" t="s">
        <v>1674</v>
      </c>
      <c r="M270" s="13">
        <v>0</v>
      </c>
      <c r="N270" s="14"/>
    </row>
    <row r="271" ht="18.95" customHeight="1" spans="1:14">
      <c r="A271" s="44"/>
      <c r="B271" s="44"/>
      <c r="C271" s="44"/>
      <c r="D271" s="44"/>
      <c r="E271" s="44"/>
      <c r="F271" s="44"/>
      <c r="G271" s="45"/>
      <c r="H271" s="15" t="s">
        <v>781</v>
      </c>
      <c r="I271" s="33" t="s">
        <v>2543</v>
      </c>
      <c r="J271" s="875" t="s">
        <v>2543</v>
      </c>
      <c r="K271" s="33" t="s">
        <v>1693</v>
      </c>
      <c r="L271" s="13" t="s">
        <v>1674</v>
      </c>
      <c r="M271" s="13">
        <v>0</v>
      </c>
      <c r="N271" s="14"/>
    </row>
    <row r="272" ht="18.95" customHeight="1" spans="1:14">
      <c r="A272" s="44"/>
      <c r="B272" s="44"/>
      <c r="C272" s="44"/>
      <c r="D272" s="44"/>
      <c r="E272" s="44"/>
      <c r="F272" s="44"/>
      <c r="G272" s="45"/>
      <c r="H272" s="15" t="s">
        <v>109</v>
      </c>
      <c r="I272" s="33" t="s">
        <v>2544</v>
      </c>
      <c r="J272" s="875" t="s">
        <v>2544</v>
      </c>
      <c r="K272" s="33" t="s">
        <v>1724</v>
      </c>
      <c r="L272" s="13" t="s">
        <v>1674</v>
      </c>
      <c r="M272" s="13">
        <v>0</v>
      </c>
      <c r="N272" s="14"/>
    </row>
    <row r="273" ht="18.95" customHeight="1" spans="1:14">
      <c r="A273" s="44"/>
      <c r="B273" s="44"/>
      <c r="C273" s="44"/>
      <c r="D273" s="44"/>
      <c r="E273" s="44"/>
      <c r="F273" s="44"/>
      <c r="G273" s="45"/>
      <c r="H273" s="15" t="s">
        <v>2545</v>
      </c>
      <c r="I273" s="33" t="s">
        <v>2546</v>
      </c>
      <c r="J273" s="875" t="s">
        <v>2546</v>
      </c>
      <c r="K273" s="33" t="s">
        <v>2540</v>
      </c>
      <c r="L273" s="13" t="s">
        <v>1674</v>
      </c>
      <c r="M273" s="13">
        <v>0</v>
      </c>
      <c r="N273" s="14"/>
    </row>
    <row r="274" ht="18.95" customHeight="1" spans="1:14">
      <c r="A274" s="44"/>
      <c r="B274" s="44"/>
      <c r="C274" s="44"/>
      <c r="D274" s="44"/>
      <c r="E274" s="44"/>
      <c r="F274" s="44"/>
      <c r="G274" s="45"/>
      <c r="H274" s="15" t="s">
        <v>154</v>
      </c>
      <c r="I274" s="33" t="s">
        <v>2547</v>
      </c>
      <c r="J274" s="875" t="s">
        <v>2547</v>
      </c>
      <c r="K274" s="33" t="s">
        <v>2548</v>
      </c>
      <c r="L274" s="13" t="s">
        <v>1674</v>
      </c>
      <c r="M274" s="13">
        <v>6256</v>
      </c>
      <c r="N274" s="14"/>
    </row>
    <row r="275" ht="18.95" customHeight="1" spans="1:14">
      <c r="A275" s="44"/>
      <c r="B275" s="44"/>
      <c r="C275" s="44"/>
      <c r="D275" s="44"/>
      <c r="E275" s="44"/>
      <c r="F275" s="44"/>
      <c r="G275" s="45"/>
      <c r="H275" s="15" t="s">
        <v>2549</v>
      </c>
      <c r="I275" s="33" t="s">
        <v>2550</v>
      </c>
      <c r="J275" s="875" t="s">
        <v>2550</v>
      </c>
      <c r="K275" s="33" t="s">
        <v>2551</v>
      </c>
      <c r="L275" s="13" t="s">
        <v>1674</v>
      </c>
      <c r="M275" s="13">
        <v>0</v>
      </c>
      <c r="N275" s="14"/>
    </row>
    <row r="276" ht="18.95" customHeight="1" spans="1:14">
      <c r="A276" s="44"/>
      <c r="B276" s="44"/>
      <c r="C276" s="44"/>
      <c r="D276" s="44"/>
      <c r="E276" s="44"/>
      <c r="F276" s="44"/>
      <c r="G276" s="45"/>
      <c r="H276" s="15" t="s">
        <v>155</v>
      </c>
      <c r="I276" s="33" t="s">
        <v>2552</v>
      </c>
      <c r="J276" s="875" t="s">
        <v>2552</v>
      </c>
      <c r="K276" s="33" t="s">
        <v>2548</v>
      </c>
      <c r="L276" s="13" t="s">
        <v>1674</v>
      </c>
      <c r="M276" s="13">
        <v>6256</v>
      </c>
      <c r="N276" s="14"/>
    </row>
    <row r="277" ht="18.95" customHeight="1" spans="1:14">
      <c r="A277" s="44"/>
      <c r="B277" s="44"/>
      <c r="C277" s="44"/>
      <c r="D277" s="44"/>
      <c r="E277" s="44"/>
      <c r="F277" s="44"/>
      <c r="G277" s="45"/>
      <c r="H277" s="47" t="s">
        <v>2553</v>
      </c>
      <c r="I277" s="16" t="s">
        <v>2554</v>
      </c>
      <c r="J277" s="880" t="s">
        <v>2554</v>
      </c>
      <c r="K277" s="49" t="s">
        <v>1923</v>
      </c>
      <c r="L277" s="13" t="s">
        <v>1674</v>
      </c>
      <c r="M277" s="13">
        <v>0</v>
      </c>
      <c r="N277" s="14"/>
    </row>
    <row r="278" ht="18.95" customHeight="1" spans="1:14">
      <c r="A278" s="44"/>
      <c r="B278" s="44"/>
      <c r="C278" s="44"/>
      <c r="D278" s="44"/>
      <c r="E278" s="44"/>
      <c r="F278" s="44"/>
      <c r="G278" s="45"/>
      <c r="H278" s="47"/>
      <c r="I278" s="16" t="s">
        <v>2555</v>
      </c>
      <c r="J278" s="880" t="s">
        <v>2556</v>
      </c>
      <c r="K278" s="49" t="s">
        <v>2557</v>
      </c>
      <c r="L278" s="13" t="s">
        <v>1674</v>
      </c>
      <c r="M278" s="13">
        <v>0</v>
      </c>
      <c r="N278" s="14"/>
    </row>
    <row r="279" ht="18.95" customHeight="1" spans="1:14">
      <c r="A279" s="44"/>
      <c r="B279" s="44"/>
      <c r="C279" s="44"/>
      <c r="D279" s="44"/>
      <c r="E279" s="44"/>
      <c r="F279" s="44"/>
      <c r="G279" s="45"/>
      <c r="H279" s="47"/>
      <c r="I279" s="16" t="s">
        <v>2555</v>
      </c>
      <c r="J279" s="880" t="s">
        <v>2558</v>
      </c>
      <c r="K279" s="49" t="s">
        <v>2559</v>
      </c>
      <c r="L279" s="13" t="s">
        <v>1674</v>
      </c>
      <c r="M279" s="13">
        <v>0</v>
      </c>
      <c r="N279" s="14"/>
    </row>
    <row r="280" ht="18.95" customHeight="1" spans="1:14">
      <c r="A280" s="44"/>
      <c r="B280" s="44"/>
      <c r="C280" s="44"/>
      <c r="D280" s="44"/>
      <c r="E280" s="44"/>
      <c r="F280" s="44"/>
      <c r="G280" s="45"/>
      <c r="H280" s="47"/>
      <c r="I280" s="16" t="s">
        <v>2555</v>
      </c>
      <c r="J280" s="880" t="s">
        <v>2560</v>
      </c>
      <c r="K280" s="49" t="s">
        <v>2561</v>
      </c>
      <c r="L280" s="13" t="s">
        <v>1674</v>
      </c>
      <c r="M280" s="13">
        <v>0</v>
      </c>
      <c r="N280" s="14"/>
    </row>
    <row r="281" ht="18.95" customHeight="1" spans="1:14">
      <c r="A281" s="44"/>
      <c r="B281" s="44"/>
      <c r="C281" s="44"/>
      <c r="D281" s="44"/>
      <c r="E281" s="44"/>
      <c r="F281" s="44"/>
      <c r="G281" s="45"/>
      <c r="H281" s="47"/>
      <c r="I281" s="16" t="s">
        <v>2555</v>
      </c>
      <c r="J281" s="880" t="s">
        <v>2562</v>
      </c>
      <c r="K281" s="49" t="s">
        <v>2563</v>
      </c>
      <c r="L281" s="13" t="s">
        <v>1674</v>
      </c>
      <c r="M281" s="13">
        <v>0</v>
      </c>
      <c r="N281" s="14"/>
    </row>
    <row r="282" ht="18.95" customHeight="1" spans="1:14">
      <c r="A282" s="44"/>
      <c r="B282" s="44"/>
      <c r="C282" s="44"/>
      <c r="D282" s="44"/>
      <c r="E282" s="44"/>
      <c r="F282" s="44"/>
      <c r="G282" s="45"/>
      <c r="H282" s="48" t="s">
        <v>2564</v>
      </c>
      <c r="I282" s="16" t="s">
        <v>2565</v>
      </c>
      <c r="J282" s="880" t="s">
        <v>2565</v>
      </c>
      <c r="K282" s="49" t="s">
        <v>2566</v>
      </c>
      <c r="L282" s="13" t="s">
        <v>1674</v>
      </c>
      <c r="M282" s="13">
        <v>0</v>
      </c>
      <c r="N282" s="14"/>
    </row>
    <row r="283" ht="18.95" customHeight="1" spans="1:14">
      <c r="A283" s="44"/>
      <c r="B283" s="44"/>
      <c r="C283" s="44"/>
      <c r="D283" s="44"/>
      <c r="E283" s="44"/>
      <c r="F283" s="44"/>
      <c r="G283" s="45"/>
      <c r="H283" s="48"/>
      <c r="I283" s="16" t="s">
        <v>2555</v>
      </c>
      <c r="J283" s="880" t="s">
        <v>2567</v>
      </c>
      <c r="K283" s="49" t="s">
        <v>2568</v>
      </c>
      <c r="L283" s="13" t="s">
        <v>1674</v>
      </c>
      <c r="M283" s="13">
        <v>0</v>
      </c>
      <c r="N283" s="14"/>
    </row>
    <row r="284" ht="18.95" customHeight="1" spans="1:14">
      <c r="A284" s="44"/>
      <c r="B284" s="44"/>
      <c r="C284" s="44"/>
      <c r="D284" s="44"/>
      <c r="E284" s="44"/>
      <c r="F284" s="44"/>
      <c r="G284" s="45"/>
      <c r="H284" s="48"/>
      <c r="I284" s="16" t="s">
        <v>2555</v>
      </c>
      <c r="J284" s="880" t="s">
        <v>2569</v>
      </c>
      <c r="K284" s="49" t="s">
        <v>2570</v>
      </c>
      <c r="L284" s="13" t="s">
        <v>1674</v>
      </c>
      <c r="M284" s="13">
        <v>0</v>
      </c>
      <c r="N284" s="14"/>
    </row>
    <row r="285" ht="18.95" customHeight="1" spans="1:14">
      <c r="A285" s="44"/>
      <c r="B285" s="44"/>
      <c r="C285" s="44"/>
      <c r="D285" s="44"/>
      <c r="E285" s="44"/>
      <c r="F285" s="44"/>
      <c r="G285" s="45"/>
      <c r="H285" s="48" t="s">
        <v>2571</v>
      </c>
      <c r="I285" s="16" t="s">
        <v>2555</v>
      </c>
      <c r="J285" s="880" t="s">
        <v>2555</v>
      </c>
      <c r="K285" s="49" t="s">
        <v>2572</v>
      </c>
      <c r="L285" s="13" t="s">
        <v>1674</v>
      </c>
      <c r="M285" s="13">
        <v>0</v>
      </c>
      <c r="N285" s="14"/>
    </row>
    <row r="286" ht="18.95" customHeight="1" spans="1:14">
      <c r="A286" s="44"/>
      <c r="B286" s="44"/>
      <c r="C286" s="44"/>
      <c r="D286" s="44"/>
      <c r="E286" s="44"/>
      <c r="F286" s="44"/>
      <c r="G286" s="45"/>
      <c r="H286" s="47" t="s">
        <v>1189</v>
      </c>
      <c r="I286" s="881" t="s">
        <v>1188</v>
      </c>
      <c r="J286" s="880" t="s">
        <v>1188</v>
      </c>
      <c r="K286" s="49" t="s">
        <v>1926</v>
      </c>
      <c r="L286" s="13" t="s">
        <v>1674</v>
      </c>
      <c r="M286" s="13">
        <v>230</v>
      </c>
      <c r="N286" s="14"/>
    </row>
    <row r="287" ht="18.95" customHeight="1" spans="1:14">
      <c r="A287" s="44"/>
      <c r="B287" s="44"/>
      <c r="C287" s="44"/>
      <c r="D287" s="44"/>
      <c r="E287" s="44"/>
      <c r="F287" s="44"/>
      <c r="G287" s="45"/>
      <c r="H287" s="47"/>
      <c r="I287" s="16" t="s">
        <v>2573</v>
      </c>
      <c r="J287" s="880" t="s">
        <v>2574</v>
      </c>
      <c r="K287" s="49" t="s">
        <v>2575</v>
      </c>
      <c r="L287" s="13" t="s">
        <v>1674</v>
      </c>
      <c r="M287" s="13">
        <v>0</v>
      </c>
      <c r="N287" s="14"/>
    </row>
    <row r="288" ht="18.95" customHeight="1" spans="1:14">
      <c r="A288" s="44"/>
      <c r="B288" s="44"/>
      <c r="C288" s="44"/>
      <c r="D288" s="44"/>
      <c r="E288" s="44"/>
      <c r="F288" s="44"/>
      <c r="G288" s="45"/>
      <c r="H288" s="48" t="s">
        <v>157</v>
      </c>
      <c r="I288" s="16" t="s">
        <v>2576</v>
      </c>
      <c r="J288" s="880" t="s">
        <v>2576</v>
      </c>
      <c r="K288" s="49" t="s">
        <v>2577</v>
      </c>
      <c r="L288" s="13" t="s">
        <v>1674</v>
      </c>
      <c r="M288" s="13">
        <v>230</v>
      </c>
      <c r="N288" s="14"/>
    </row>
    <row r="289" ht="18.95" customHeight="1" spans="1:14">
      <c r="A289" s="44"/>
      <c r="B289" s="44"/>
      <c r="C289" s="44"/>
      <c r="D289" s="44"/>
      <c r="E289" s="44"/>
      <c r="F289" s="44"/>
      <c r="G289" s="45"/>
      <c r="H289" s="48" t="s">
        <v>158</v>
      </c>
      <c r="I289" s="16" t="s">
        <v>2578</v>
      </c>
      <c r="J289" s="880" t="s">
        <v>2578</v>
      </c>
      <c r="K289" s="49" t="s">
        <v>2579</v>
      </c>
      <c r="L289" s="13" t="s">
        <v>1674</v>
      </c>
      <c r="M289" s="13">
        <v>15</v>
      </c>
      <c r="N289" s="14"/>
    </row>
    <row r="290" ht="18.95" customHeight="1" spans="1:14">
      <c r="A290" s="44"/>
      <c r="B290" s="44"/>
      <c r="C290" s="44"/>
      <c r="D290" s="44"/>
      <c r="E290" s="44"/>
      <c r="F290" s="44"/>
      <c r="G290" s="45"/>
      <c r="H290" s="48" t="s">
        <v>2580</v>
      </c>
      <c r="I290" s="16" t="s">
        <v>2581</v>
      </c>
      <c r="J290" s="880" t="s">
        <v>2581</v>
      </c>
      <c r="K290" s="49" t="s">
        <v>2582</v>
      </c>
      <c r="L290" s="13" t="s">
        <v>1674</v>
      </c>
      <c r="M290" s="13">
        <v>0</v>
      </c>
      <c r="N290" s="14"/>
    </row>
    <row r="291" ht="18.95" customHeight="1" spans="1:14">
      <c r="A291" s="44"/>
      <c r="B291" s="44"/>
      <c r="C291" s="44"/>
      <c r="D291" s="44"/>
      <c r="E291" s="44"/>
      <c r="F291" s="44"/>
      <c r="G291" s="45"/>
      <c r="H291" s="48" t="s">
        <v>159</v>
      </c>
      <c r="I291" s="16" t="s">
        <v>2583</v>
      </c>
      <c r="J291" s="880" t="s">
        <v>2583</v>
      </c>
      <c r="K291" s="49" t="s">
        <v>2584</v>
      </c>
      <c r="L291" s="13" t="s">
        <v>1674</v>
      </c>
      <c r="M291" s="13">
        <v>118</v>
      </c>
      <c r="N291" s="14"/>
    </row>
    <row r="292" ht="18.95" customHeight="1" spans="1:14">
      <c r="A292" s="44"/>
      <c r="B292" s="44"/>
      <c r="C292" s="44"/>
      <c r="D292" s="44"/>
      <c r="E292" s="44"/>
      <c r="F292" s="44"/>
      <c r="G292" s="45"/>
      <c r="H292" s="48" t="s">
        <v>2585</v>
      </c>
      <c r="I292" s="16" t="s">
        <v>2586</v>
      </c>
      <c r="J292" s="880" t="s">
        <v>2586</v>
      </c>
      <c r="K292" s="49" t="s">
        <v>2587</v>
      </c>
      <c r="L292" s="13" t="s">
        <v>1674</v>
      </c>
      <c r="M292" s="13">
        <v>0</v>
      </c>
      <c r="N292" s="14"/>
    </row>
    <row r="293" ht="18.95" customHeight="1" spans="1:14">
      <c r="A293" s="44"/>
      <c r="B293" s="44"/>
      <c r="C293" s="44"/>
      <c r="D293" s="44"/>
      <c r="E293" s="44"/>
      <c r="F293" s="44"/>
      <c r="G293" s="45"/>
      <c r="H293" s="48" t="s">
        <v>2588</v>
      </c>
      <c r="I293" s="16" t="s">
        <v>2589</v>
      </c>
      <c r="J293" s="880" t="s">
        <v>2589</v>
      </c>
      <c r="K293" s="49" t="s">
        <v>2590</v>
      </c>
      <c r="L293" s="13" t="s">
        <v>1674</v>
      </c>
      <c r="M293" s="13">
        <v>0</v>
      </c>
      <c r="N293" s="14"/>
    </row>
    <row r="294" ht="18.95" customHeight="1" spans="1:14">
      <c r="A294" s="44"/>
      <c r="B294" s="44"/>
      <c r="C294" s="44"/>
      <c r="D294" s="44"/>
      <c r="E294" s="44"/>
      <c r="F294" s="44"/>
      <c r="G294" s="45"/>
      <c r="H294" s="48" t="s">
        <v>2591</v>
      </c>
      <c r="I294" s="16" t="s">
        <v>2592</v>
      </c>
      <c r="J294" s="880" t="s">
        <v>2593</v>
      </c>
      <c r="K294" s="49" t="s">
        <v>2594</v>
      </c>
      <c r="L294" s="13" t="s">
        <v>1674</v>
      </c>
      <c r="M294" s="13"/>
      <c r="N294" s="14"/>
    </row>
    <row r="295" ht="18.95" customHeight="1" spans="1:14">
      <c r="A295" s="44"/>
      <c r="B295" s="44"/>
      <c r="C295" s="44"/>
      <c r="D295" s="44"/>
      <c r="E295" s="44"/>
      <c r="F295" s="44"/>
      <c r="G295" s="45"/>
      <c r="H295" s="48" t="s">
        <v>160</v>
      </c>
      <c r="I295" s="16" t="s">
        <v>2595</v>
      </c>
      <c r="J295" s="880" t="s">
        <v>2596</v>
      </c>
      <c r="K295" s="49" t="s">
        <v>2597</v>
      </c>
      <c r="L295" s="13" t="s">
        <v>1674</v>
      </c>
      <c r="M295" s="13"/>
      <c r="N295" s="14"/>
    </row>
    <row r="296" ht="18.95" customHeight="1" spans="1:14">
      <c r="A296" s="44"/>
      <c r="B296" s="44"/>
      <c r="C296" s="44"/>
      <c r="D296" s="44"/>
      <c r="E296" s="44"/>
      <c r="F296" s="44"/>
      <c r="G296" s="45"/>
      <c r="H296" s="48" t="s">
        <v>2598</v>
      </c>
      <c r="I296" s="16" t="s">
        <v>2599</v>
      </c>
      <c r="J296" s="880" t="s">
        <v>2599</v>
      </c>
      <c r="K296" s="49" t="s">
        <v>2600</v>
      </c>
      <c r="L296" s="13" t="s">
        <v>1674</v>
      </c>
      <c r="M296" s="13">
        <v>0</v>
      </c>
      <c r="N296" s="14"/>
    </row>
    <row r="297" ht="18.95" customHeight="1" spans="1:14">
      <c r="A297" s="44"/>
      <c r="B297" s="44"/>
      <c r="C297" s="44"/>
      <c r="D297" s="44"/>
      <c r="E297" s="44"/>
      <c r="F297" s="44"/>
      <c r="G297" s="45"/>
      <c r="H297" s="48"/>
      <c r="I297" s="16" t="s">
        <v>2573</v>
      </c>
      <c r="J297" s="880" t="s">
        <v>2601</v>
      </c>
      <c r="K297" s="49" t="s">
        <v>2602</v>
      </c>
      <c r="L297" s="13" t="s">
        <v>1674</v>
      </c>
      <c r="M297" s="13">
        <v>0</v>
      </c>
      <c r="N297" s="14"/>
    </row>
    <row r="298" ht="18.95" customHeight="1" spans="1:14">
      <c r="A298" s="44"/>
      <c r="B298" s="44"/>
      <c r="C298" s="44"/>
      <c r="D298" s="44"/>
      <c r="E298" s="44"/>
      <c r="F298" s="44"/>
      <c r="G298" s="45"/>
      <c r="H298" s="48"/>
      <c r="I298" s="16" t="s">
        <v>2573</v>
      </c>
      <c r="J298" s="880" t="s">
        <v>2603</v>
      </c>
      <c r="K298" s="49" t="s">
        <v>2604</v>
      </c>
      <c r="L298" s="13" t="s">
        <v>1674</v>
      </c>
      <c r="M298" s="13">
        <v>0</v>
      </c>
      <c r="N298" s="14"/>
    </row>
    <row r="299" ht="18.95" customHeight="1" spans="1:14">
      <c r="A299" s="44"/>
      <c r="B299" s="44"/>
      <c r="C299" s="44"/>
      <c r="D299" s="44"/>
      <c r="E299" s="44"/>
      <c r="F299" s="44"/>
      <c r="G299" s="45"/>
      <c r="H299" s="48" t="s">
        <v>2605</v>
      </c>
      <c r="I299" s="16" t="s">
        <v>2573</v>
      </c>
      <c r="J299" s="880" t="s">
        <v>2573</v>
      </c>
      <c r="K299" s="49" t="s">
        <v>2606</v>
      </c>
      <c r="L299" s="13" t="s">
        <v>1674</v>
      </c>
      <c r="M299" s="13">
        <v>0</v>
      </c>
      <c r="N299" s="14"/>
    </row>
    <row r="300" ht="18.95" customHeight="1" spans="1:14">
      <c r="A300" s="44"/>
      <c r="B300" s="44"/>
      <c r="C300" s="44"/>
      <c r="D300" s="44"/>
      <c r="E300" s="44"/>
      <c r="F300" s="44"/>
      <c r="G300" s="45"/>
      <c r="H300" s="15" t="s">
        <v>1191</v>
      </c>
      <c r="I300" s="33" t="s">
        <v>1190</v>
      </c>
      <c r="J300" s="875" t="s">
        <v>1190</v>
      </c>
      <c r="K300" s="33" t="s">
        <v>1929</v>
      </c>
      <c r="L300" s="13" t="s">
        <v>1674</v>
      </c>
      <c r="M300" s="13">
        <v>6364</v>
      </c>
      <c r="N300" s="14"/>
    </row>
    <row r="301" ht="18.95" customHeight="1" spans="1:14">
      <c r="A301" s="44"/>
      <c r="B301" s="44"/>
      <c r="C301" s="44"/>
      <c r="D301" s="44"/>
      <c r="E301" s="44"/>
      <c r="F301" s="44"/>
      <c r="G301" s="45"/>
      <c r="H301" s="15" t="s">
        <v>2607</v>
      </c>
      <c r="I301" s="33" t="s">
        <v>2608</v>
      </c>
      <c r="J301" s="875" t="s">
        <v>2608</v>
      </c>
      <c r="K301" s="33" t="s">
        <v>2609</v>
      </c>
      <c r="L301" s="13" t="s">
        <v>1674</v>
      </c>
      <c r="M301" s="13">
        <v>321</v>
      </c>
      <c r="N301" s="14"/>
    </row>
    <row r="302" ht="18.95" customHeight="1" spans="1:14">
      <c r="A302" s="44"/>
      <c r="B302" s="44"/>
      <c r="C302" s="44"/>
      <c r="D302" s="44"/>
      <c r="E302" s="44"/>
      <c r="F302" s="44"/>
      <c r="G302" s="45"/>
      <c r="H302" s="15" t="s">
        <v>2610</v>
      </c>
      <c r="I302" s="33" t="s">
        <v>2611</v>
      </c>
      <c r="J302" s="875" t="s">
        <v>2611</v>
      </c>
      <c r="K302" s="33" t="s">
        <v>2612</v>
      </c>
      <c r="L302" s="13" t="s">
        <v>1674</v>
      </c>
      <c r="M302" s="13">
        <v>73</v>
      </c>
      <c r="N302" s="14"/>
    </row>
    <row r="303" ht="18.95" customHeight="1" spans="1:14">
      <c r="A303" s="44"/>
      <c r="B303" s="44"/>
      <c r="C303" s="44"/>
      <c r="D303" s="44"/>
      <c r="E303" s="44"/>
      <c r="F303" s="44"/>
      <c r="G303" s="45"/>
      <c r="H303" s="15" t="s">
        <v>2613</v>
      </c>
      <c r="I303" s="33" t="s">
        <v>2614</v>
      </c>
      <c r="J303" s="875" t="s">
        <v>2614</v>
      </c>
      <c r="K303" s="33" t="s">
        <v>2615</v>
      </c>
      <c r="L303" s="13" t="s">
        <v>1674</v>
      </c>
      <c r="M303" s="13">
        <v>0</v>
      </c>
      <c r="N303" s="14"/>
    </row>
    <row r="304" ht="18.95" customHeight="1" spans="1:14">
      <c r="A304" s="44"/>
      <c r="B304" s="44"/>
      <c r="C304" s="44"/>
      <c r="D304" s="44"/>
      <c r="E304" s="44"/>
      <c r="F304" s="44"/>
      <c r="G304" s="45"/>
      <c r="H304" s="15" t="s">
        <v>2616</v>
      </c>
      <c r="I304" s="33" t="s">
        <v>2617</v>
      </c>
      <c r="J304" s="875" t="s">
        <v>2617</v>
      </c>
      <c r="K304" s="33" t="s">
        <v>2618</v>
      </c>
      <c r="L304" s="13" t="s">
        <v>1674</v>
      </c>
      <c r="M304" s="13">
        <v>248</v>
      </c>
      <c r="N304" s="14"/>
    </row>
    <row r="305" ht="18.95" customHeight="1" spans="1:14">
      <c r="A305" s="44"/>
      <c r="B305" s="44"/>
      <c r="C305" s="44"/>
      <c r="D305" s="44"/>
      <c r="E305" s="44"/>
      <c r="F305" s="44"/>
      <c r="G305" s="45"/>
      <c r="H305" s="15" t="s">
        <v>2619</v>
      </c>
      <c r="I305" s="33" t="s">
        <v>2620</v>
      </c>
      <c r="J305" s="875" t="s">
        <v>2620</v>
      </c>
      <c r="K305" s="33" t="s">
        <v>2621</v>
      </c>
      <c r="L305" s="13" t="s">
        <v>1674</v>
      </c>
      <c r="M305" s="13">
        <v>0</v>
      </c>
      <c r="N305" s="14"/>
    </row>
    <row r="306" ht="18.95" customHeight="1" spans="1:14">
      <c r="A306" s="44"/>
      <c r="B306" s="44"/>
      <c r="C306" s="44"/>
      <c r="D306" s="44"/>
      <c r="E306" s="44"/>
      <c r="F306" s="44"/>
      <c r="G306" s="45"/>
      <c r="H306" s="15" t="s">
        <v>2622</v>
      </c>
      <c r="I306" s="33" t="s">
        <v>2623</v>
      </c>
      <c r="J306" s="875" t="s">
        <v>2623</v>
      </c>
      <c r="K306" s="33" t="s">
        <v>2624</v>
      </c>
      <c r="L306" s="13" t="s">
        <v>1674</v>
      </c>
      <c r="M306" s="13">
        <v>0</v>
      </c>
      <c r="N306" s="14"/>
    </row>
    <row r="307" ht="18.95" customHeight="1" spans="1:14">
      <c r="A307" s="44"/>
      <c r="B307" s="44"/>
      <c r="C307" s="44"/>
      <c r="D307" s="44"/>
      <c r="E307" s="44"/>
      <c r="F307" s="44"/>
      <c r="G307" s="45"/>
      <c r="H307" s="15" t="s">
        <v>2625</v>
      </c>
      <c r="I307" s="33" t="s">
        <v>2626</v>
      </c>
      <c r="J307" s="875" t="s">
        <v>2626</v>
      </c>
      <c r="K307" s="33" t="s">
        <v>2627</v>
      </c>
      <c r="L307" s="13" t="s">
        <v>1674</v>
      </c>
      <c r="M307" s="13">
        <v>0</v>
      </c>
      <c r="N307" s="14"/>
    </row>
    <row r="308" ht="18.95" customHeight="1" spans="1:14">
      <c r="A308" s="44"/>
      <c r="B308" s="44"/>
      <c r="C308" s="44"/>
      <c r="D308" s="44"/>
      <c r="E308" s="44"/>
      <c r="F308" s="44"/>
      <c r="G308" s="45"/>
      <c r="H308" s="15" t="s">
        <v>2628</v>
      </c>
      <c r="I308" s="33" t="s">
        <v>2629</v>
      </c>
      <c r="J308" s="875" t="s">
        <v>2629</v>
      </c>
      <c r="K308" s="33" t="s">
        <v>2630</v>
      </c>
      <c r="L308" s="13" t="s">
        <v>1674</v>
      </c>
      <c r="M308" s="13">
        <v>0</v>
      </c>
      <c r="N308" s="14"/>
    </row>
    <row r="309" ht="18.95" customHeight="1" spans="1:14">
      <c r="A309" s="44"/>
      <c r="B309" s="44"/>
      <c r="C309" s="44"/>
      <c r="D309" s="44"/>
      <c r="E309" s="44"/>
      <c r="F309" s="44"/>
      <c r="G309" s="45"/>
      <c r="H309" s="15" t="s">
        <v>2631</v>
      </c>
      <c r="I309" s="33" t="s">
        <v>2632</v>
      </c>
      <c r="J309" s="875" t="s">
        <v>2632</v>
      </c>
      <c r="K309" s="33" t="s">
        <v>2633</v>
      </c>
      <c r="L309" s="13" t="s">
        <v>1674</v>
      </c>
      <c r="M309" s="13">
        <v>0</v>
      </c>
      <c r="N309" s="14"/>
    </row>
    <row r="310" ht="18.95" customHeight="1" spans="1:14">
      <c r="A310" s="44"/>
      <c r="B310" s="44"/>
      <c r="C310" s="44"/>
      <c r="D310" s="44"/>
      <c r="E310" s="44"/>
      <c r="F310" s="44"/>
      <c r="G310" s="45"/>
      <c r="H310" s="15" t="s">
        <v>2634</v>
      </c>
      <c r="I310" s="875" t="s">
        <v>2635</v>
      </c>
      <c r="J310" s="875" t="s">
        <v>2635</v>
      </c>
      <c r="K310" s="33" t="s">
        <v>2636</v>
      </c>
      <c r="L310" s="13" t="s">
        <v>1674</v>
      </c>
      <c r="M310" s="13"/>
      <c r="N310" s="14"/>
    </row>
    <row r="311" ht="18.95" customHeight="1" spans="1:14">
      <c r="A311" s="44"/>
      <c r="B311" s="44"/>
      <c r="C311" s="44"/>
      <c r="D311" s="44"/>
      <c r="E311" s="44"/>
      <c r="F311" s="44"/>
      <c r="G311" s="45"/>
      <c r="H311" s="15" t="s">
        <v>2637</v>
      </c>
      <c r="I311" s="33" t="s">
        <v>2638</v>
      </c>
      <c r="J311" s="875" t="s">
        <v>2638</v>
      </c>
      <c r="K311" s="33" t="s">
        <v>2639</v>
      </c>
      <c r="L311" s="13" t="s">
        <v>1674</v>
      </c>
      <c r="M311" s="13">
        <v>0</v>
      </c>
      <c r="N311" s="14"/>
    </row>
    <row r="312" ht="18.95" customHeight="1" spans="1:14">
      <c r="A312" s="44"/>
      <c r="B312" s="44"/>
      <c r="C312" s="44"/>
      <c r="D312" s="44"/>
      <c r="E312" s="44"/>
      <c r="F312" s="44"/>
      <c r="G312" s="45"/>
      <c r="H312" s="15" t="s">
        <v>164</v>
      </c>
      <c r="I312" s="33" t="s">
        <v>2640</v>
      </c>
      <c r="J312" s="875" t="s">
        <v>2640</v>
      </c>
      <c r="K312" s="33" t="s">
        <v>2641</v>
      </c>
      <c r="L312" s="13" t="s">
        <v>1674</v>
      </c>
      <c r="M312" s="13">
        <v>4340</v>
      </c>
      <c r="N312" s="14"/>
    </row>
    <row r="313" ht="18.95" customHeight="1" spans="1:14">
      <c r="A313" s="44"/>
      <c r="B313" s="44"/>
      <c r="C313" s="44"/>
      <c r="D313" s="44"/>
      <c r="E313" s="44"/>
      <c r="F313" s="44"/>
      <c r="G313" s="45"/>
      <c r="H313" s="15" t="s">
        <v>99</v>
      </c>
      <c r="I313" s="33" t="s">
        <v>2642</v>
      </c>
      <c r="J313" s="875" t="s">
        <v>2642</v>
      </c>
      <c r="K313" s="33" t="s">
        <v>1684</v>
      </c>
      <c r="L313" s="13" t="s">
        <v>1674</v>
      </c>
      <c r="M313" s="13">
        <v>1816</v>
      </c>
      <c r="N313" s="14"/>
    </row>
    <row r="314" ht="18.95" customHeight="1" spans="1:14">
      <c r="A314" s="44"/>
      <c r="B314" s="44"/>
      <c r="C314" s="44"/>
      <c r="D314" s="44"/>
      <c r="E314" s="44"/>
      <c r="F314" s="44"/>
      <c r="G314" s="45"/>
      <c r="H314" s="15" t="s">
        <v>100</v>
      </c>
      <c r="I314" s="33" t="s">
        <v>2643</v>
      </c>
      <c r="J314" s="875" t="s">
        <v>2643</v>
      </c>
      <c r="K314" s="33" t="s">
        <v>1688</v>
      </c>
      <c r="L314" s="13" t="s">
        <v>1674</v>
      </c>
      <c r="M314" s="13">
        <v>1263</v>
      </c>
      <c r="N314" s="14"/>
    </row>
    <row r="315" ht="18.95" customHeight="1" spans="1:14">
      <c r="A315" s="44"/>
      <c r="B315" s="44"/>
      <c r="C315" s="44"/>
      <c r="D315" s="44"/>
      <c r="E315" s="44"/>
      <c r="F315" s="44"/>
      <c r="G315" s="45"/>
      <c r="H315" s="15" t="s">
        <v>781</v>
      </c>
      <c r="I315" s="33" t="s">
        <v>2644</v>
      </c>
      <c r="J315" s="875" t="s">
        <v>2644</v>
      </c>
      <c r="K315" s="33" t="s">
        <v>1693</v>
      </c>
      <c r="L315" s="13" t="s">
        <v>1674</v>
      </c>
      <c r="M315" s="13">
        <v>0</v>
      </c>
      <c r="N315" s="14"/>
    </row>
    <row r="316" ht="18.95" customHeight="1" spans="1:14">
      <c r="A316" s="44"/>
      <c r="B316" s="44"/>
      <c r="C316" s="44"/>
      <c r="D316" s="44"/>
      <c r="E316" s="44"/>
      <c r="F316" s="44"/>
      <c r="G316" s="45"/>
      <c r="H316" s="15" t="s">
        <v>2645</v>
      </c>
      <c r="I316" s="33" t="s">
        <v>2646</v>
      </c>
      <c r="J316" s="875" t="s">
        <v>2646</v>
      </c>
      <c r="K316" s="33" t="s">
        <v>2647</v>
      </c>
      <c r="L316" s="13" t="s">
        <v>1674</v>
      </c>
      <c r="M316" s="13">
        <v>232</v>
      </c>
      <c r="N316" s="14"/>
    </row>
    <row r="317" ht="18.95" customHeight="1" spans="1:14">
      <c r="A317" s="44"/>
      <c r="B317" s="44"/>
      <c r="C317" s="44"/>
      <c r="D317" s="44"/>
      <c r="E317" s="44"/>
      <c r="F317" s="44"/>
      <c r="G317" s="45"/>
      <c r="H317" s="15" t="s">
        <v>2648</v>
      </c>
      <c r="I317" s="33" t="s">
        <v>2649</v>
      </c>
      <c r="J317" s="875" t="s">
        <v>2649</v>
      </c>
      <c r="K317" s="33" t="s">
        <v>2650</v>
      </c>
      <c r="L317" s="13" t="s">
        <v>1674</v>
      </c>
      <c r="M317" s="13">
        <v>31</v>
      </c>
      <c r="N317" s="14"/>
    </row>
    <row r="318" ht="18.95" customHeight="1" spans="1:14">
      <c r="A318" s="44"/>
      <c r="B318" s="44"/>
      <c r="C318" s="44"/>
      <c r="D318" s="44"/>
      <c r="E318" s="44"/>
      <c r="F318" s="44"/>
      <c r="G318" s="45"/>
      <c r="H318" s="15" t="s">
        <v>2651</v>
      </c>
      <c r="I318" s="33" t="s">
        <v>2652</v>
      </c>
      <c r="J318" s="875" t="s">
        <v>2652</v>
      </c>
      <c r="K318" s="33" t="s">
        <v>2653</v>
      </c>
      <c r="L318" s="13" t="s">
        <v>1674</v>
      </c>
      <c r="M318" s="13">
        <v>50</v>
      </c>
      <c r="N318" s="14"/>
    </row>
    <row r="319" ht="18.95" customHeight="1" spans="1:14">
      <c r="A319" s="44"/>
      <c r="B319" s="44"/>
      <c r="C319" s="44"/>
      <c r="D319" s="44"/>
      <c r="E319" s="44"/>
      <c r="F319" s="44"/>
      <c r="G319" s="45"/>
      <c r="H319" s="15" t="s">
        <v>2654</v>
      </c>
      <c r="I319" s="33" t="s">
        <v>2655</v>
      </c>
      <c r="J319" s="875" t="s">
        <v>2655</v>
      </c>
      <c r="K319" s="33" t="s">
        <v>2656</v>
      </c>
      <c r="L319" s="13" t="s">
        <v>1674</v>
      </c>
      <c r="M319" s="13">
        <v>20</v>
      </c>
      <c r="N319" s="14"/>
    </row>
    <row r="320" ht="18.95" customHeight="1" spans="1:14">
      <c r="A320" s="44"/>
      <c r="B320" s="44"/>
      <c r="C320" s="44"/>
      <c r="D320" s="44"/>
      <c r="E320" s="44"/>
      <c r="F320" s="44"/>
      <c r="G320" s="45"/>
      <c r="H320" s="15" t="s">
        <v>2657</v>
      </c>
      <c r="I320" s="33" t="s">
        <v>2658</v>
      </c>
      <c r="J320" s="875" t="s">
        <v>2658</v>
      </c>
      <c r="K320" s="33" t="s">
        <v>2659</v>
      </c>
      <c r="L320" s="13" t="s">
        <v>1674</v>
      </c>
      <c r="M320" s="13">
        <v>0</v>
      </c>
      <c r="N320" s="14"/>
    </row>
    <row r="321" ht="18.95" customHeight="1" spans="1:14">
      <c r="A321" s="44"/>
      <c r="B321" s="44"/>
      <c r="C321" s="44"/>
      <c r="D321" s="44"/>
      <c r="E321" s="44"/>
      <c r="F321" s="44"/>
      <c r="G321" s="45"/>
      <c r="H321" s="15" t="s">
        <v>2660</v>
      </c>
      <c r="I321" s="33" t="s">
        <v>2661</v>
      </c>
      <c r="J321" s="875" t="s">
        <v>2661</v>
      </c>
      <c r="K321" s="33" t="s">
        <v>2662</v>
      </c>
      <c r="L321" s="13" t="s">
        <v>1674</v>
      </c>
      <c r="M321" s="13">
        <v>0</v>
      </c>
      <c r="N321" s="14"/>
    </row>
    <row r="322" ht="18.95" customHeight="1" spans="1:14">
      <c r="A322" s="44"/>
      <c r="B322" s="44"/>
      <c r="C322" s="44"/>
      <c r="D322" s="44"/>
      <c r="E322" s="44"/>
      <c r="F322" s="44"/>
      <c r="G322" s="45"/>
      <c r="H322" s="15" t="s">
        <v>2663</v>
      </c>
      <c r="I322" s="33" t="s">
        <v>2664</v>
      </c>
      <c r="J322" s="875" t="s">
        <v>2664</v>
      </c>
      <c r="K322" s="33" t="s">
        <v>2665</v>
      </c>
      <c r="L322" s="13" t="s">
        <v>1674</v>
      </c>
      <c r="M322" s="13">
        <v>3</v>
      </c>
      <c r="N322" s="14"/>
    </row>
    <row r="323" ht="18.95" customHeight="1" spans="1:14">
      <c r="A323" s="44"/>
      <c r="B323" s="44"/>
      <c r="C323" s="44"/>
      <c r="D323" s="44"/>
      <c r="E323" s="44"/>
      <c r="F323" s="44"/>
      <c r="G323" s="45"/>
      <c r="H323" s="15" t="s">
        <v>2666</v>
      </c>
      <c r="I323" s="33" t="s">
        <v>2667</v>
      </c>
      <c r="J323" s="875" t="s">
        <v>2667</v>
      </c>
      <c r="K323" s="33" t="s">
        <v>2668</v>
      </c>
      <c r="L323" s="13" t="s">
        <v>1674</v>
      </c>
      <c r="M323" s="13">
        <v>82</v>
      </c>
      <c r="N323" s="14"/>
    </row>
    <row r="324" ht="18.95" customHeight="1" spans="1:14">
      <c r="A324" s="44"/>
      <c r="B324" s="44"/>
      <c r="C324" s="44"/>
      <c r="D324" s="44"/>
      <c r="E324" s="44"/>
      <c r="F324" s="44"/>
      <c r="G324" s="45"/>
      <c r="H324" s="15" t="s">
        <v>2669</v>
      </c>
      <c r="I324" s="33" t="s">
        <v>2670</v>
      </c>
      <c r="J324" s="875" t="s">
        <v>2670</v>
      </c>
      <c r="K324" s="33" t="s">
        <v>2671</v>
      </c>
      <c r="L324" s="13" t="s">
        <v>1674</v>
      </c>
      <c r="M324" s="13">
        <v>314</v>
      </c>
      <c r="N324" s="14"/>
    </row>
    <row r="325" ht="18.95" customHeight="1" spans="1:14">
      <c r="A325" s="44"/>
      <c r="B325" s="44"/>
      <c r="C325" s="44"/>
      <c r="D325" s="44"/>
      <c r="E325" s="44"/>
      <c r="F325" s="44"/>
      <c r="G325" s="45"/>
      <c r="H325" s="15" t="s">
        <v>2672</v>
      </c>
      <c r="I325" s="33" t="s">
        <v>2673</v>
      </c>
      <c r="J325" s="875" t="s">
        <v>2673</v>
      </c>
      <c r="K325" s="33" t="s">
        <v>2674</v>
      </c>
      <c r="L325" s="13" t="s">
        <v>1674</v>
      </c>
      <c r="M325" s="13">
        <v>0</v>
      </c>
      <c r="N325" s="14"/>
    </row>
    <row r="326" ht="18.95" customHeight="1" spans="1:14">
      <c r="A326" s="44"/>
      <c r="B326" s="44"/>
      <c r="C326" s="44"/>
      <c r="D326" s="44"/>
      <c r="E326" s="44"/>
      <c r="F326" s="44"/>
      <c r="G326" s="45"/>
      <c r="H326" s="15" t="s">
        <v>2675</v>
      </c>
      <c r="I326" s="33" t="s">
        <v>2676</v>
      </c>
      <c r="J326" s="875" t="s">
        <v>2676</v>
      </c>
      <c r="K326" s="33" t="s">
        <v>2677</v>
      </c>
      <c r="L326" s="13" t="s">
        <v>1674</v>
      </c>
      <c r="M326" s="13">
        <v>0</v>
      </c>
      <c r="N326" s="14"/>
    </row>
    <row r="327" ht="18.95" customHeight="1" spans="1:14">
      <c r="A327" s="44"/>
      <c r="B327" s="44"/>
      <c r="C327" s="44"/>
      <c r="D327" s="44"/>
      <c r="E327" s="44"/>
      <c r="F327" s="44"/>
      <c r="G327" s="45"/>
      <c r="H327" s="15" t="s">
        <v>2678</v>
      </c>
      <c r="I327" s="33" t="s">
        <v>2679</v>
      </c>
      <c r="J327" s="875" t="s">
        <v>2679</v>
      </c>
      <c r="K327" s="33" t="s">
        <v>2680</v>
      </c>
      <c r="L327" s="13" t="s">
        <v>1674</v>
      </c>
      <c r="M327" s="13">
        <v>0</v>
      </c>
      <c r="N327" s="14"/>
    </row>
    <row r="328" ht="18.95" customHeight="1" spans="1:14">
      <c r="A328" s="44"/>
      <c r="B328" s="44"/>
      <c r="C328" s="44"/>
      <c r="D328" s="44"/>
      <c r="E328" s="44"/>
      <c r="F328" s="44"/>
      <c r="G328" s="45"/>
      <c r="H328" s="15" t="s">
        <v>2681</v>
      </c>
      <c r="I328" s="33" t="s">
        <v>2682</v>
      </c>
      <c r="J328" s="875" t="s">
        <v>2682</v>
      </c>
      <c r="K328" s="33" t="s">
        <v>2683</v>
      </c>
      <c r="L328" s="13" t="s">
        <v>1674</v>
      </c>
      <c r="M328" s="13">
        <v>66</v>
      </c>
      <c r="N328" s="14"/>
    </row>
    <row r="329" ht="18.95" customHeight="1" spans="1:14">
      <c r="A329" s="44"/>
      <c r="B329" s="44"/>
      <c r="C329" s="44"/>
      <c r="D329" s="44"/>
      <c r="E329" s="44"/>
      <c r="F329" s="44"/>
      <c r="G329" s="45"/>
      <c r="H329" s="15" t="s">
        <v>2684</v>
      </c>
      <c r="I329" s="33" t="s">
        <v>2685</v>
      </c>
      <c r="J329" s="875" t="s">
        <v>2685</v>
      </c>
      <c r="K329" s="33" t="s">
        <v>2686</v>
      </c>
      <c r="L329" s="13" t="s">
        <v>1674</v>
      </c>
      <c r="M329" s="13">
        <v>69</v>
      </c>
      <c r="N329" s="14"/>
    </row>
    <row r="330" ht="18.95" customHeight="1" spans="1:14">
      <c r="A330" s="44"/>
      <c r="B330" s="44"/>
      <c r="C330" s="44"/>
      <c r="D330" s="44"/>
      <c r="E330" s="44"/>
      <c r="F330" s="44"/>
      <c r="G330" s="45"/>
      <c r="H330" s="15" t="s">
        <v>2687</v>
      </c>
      <c r="I330" s="33" t="s">
        <v>2688</v>
      </c>
      <c r="J330" s="875" t="s">
        <v>2688</v>
      </c>
      <c r="K330" s="33" t="s">
        <v>2689</v>
      </c>
      <c r="L330" s="13" t="s">
        <v>1674</v>
      </c>
      <c r="M330" s="13">
        <v>3</v>
      </c>
      <c r="N330" s="14"/>
    </row>
    <row r="331" ht="18.95" customHeight="1" spans="1:14">
      <c r="A331" s="44"/>
      <c r="B331" s="44"/>
      <c r="C331" s="44"/>
      <c r="D331" s="44"/>
      <c r="E331" s="44"/>
      <c r="F331" s="44"/>
      <c r="G331" s="45"/>
      <c r="H331" s="15" t="s">
        <v>119</v>
      </c>
      <c r="I331" s="33" t="s">
        <v>2690</v>
      </c>
      <c r="J331" s="875" t="s">
        <v>2690</v>
      </c>
      <c r="K331" s="33" t="s">
        <v>1949</v>
      </c>
      <c r="L331" s="13" t="s">
        <v>1674</v>
      </c>
      <c r="M331" s="13">
        <v>371</v>
      </c>
      <c r="N331" s="14"/>
    </row>
    <row r="332" ht="18.95" customHeight="1" spans="1:14">
      <c r="A332" s="44"/>
      <c r="B332" s="44"/>
      <c r="C332" s="44"/>
      <c r="D332" s="44"/>
      <c r="E332" s="44"/>
      <c r="F332" s="44"/>
      <c r="G332" s="45"/>
      <c r="H332" s="15" t="s">
        <v>109</v>
      </c>
      <c r="I332" s="33" t="s">
        <v>2691</v>
      </c>
      <c r="J332" s="875" t="s">
        <v>2691</v>
      </c>
      <c r="K332" s="33" t="s">
        <v>1724</v>
      </c>
      <c r="L332" s="13" t="s">
        <v>1674</v>
      </c>
      <c r="M332" s="13">
        <v>0</v>
      </c>
      <c r="N332" s="14"/>
    </row>
    <row r="333" ht="18.95" customHeight="1" spans="1:14">
      <c r="A333" s="44"/>
      <c r="B333" s="44"/>
      <c r="C333" s="44"/>
      <c r="D333" s="44"/>
      <c r="E333" s="44"/>
      <c r="F333" s="44"/>
      <c r="G333" s="45"/>
      <c r="H333" s="15" t="s">
        <v>167</v>
      </c>
      <c r="I333" s="33" t="s">
        <v>2692</v>
      </c>
      <c r="J333" s="875" t="s">
        <v>2692</v>
      </c>
      <c r="K333" s="33" t="s">
        <v>2693</v>
      </c>
      <c r="L333" s="13" t="s">
        <v>1674</v>
      </c>
      <c r="M333" s="13">
        <v>20</v>
      </c>
      <c r="N333" s="14"/>
    </row>
    <row r="334" ht="18.95" customHeight="1" spans="1:14">
      <c r="A334" s="44"/>
      <c r="B334" s="44"/>
      <c r="C334" s="44"/>
      <c r="D334" s="44"/>
      <c r="E334" s="44"/>
      <c r="F334" s="44"/>
      <c r="G334" s="45"/>
      <c r="H334" s="15" t="s">
        <v>2694</v>
      </c>
      <c r="I334" s="33" t="s">
        <v>2695</v>
      </c>
      <c r="J334" s="875" t="s">
        <v>2695</v>
      </c>
      <c r="K334" s="33" t="s">
        <v>2696</v>
      </c>
      <c r="L334" s="13" t="s">
        <v>1674</v>
      </c>
      <c r="M334" s="13">
        <v>0</v>
      </c>
      <c r="N334" s="14"/>
    </row>
    <row r="335" ht="18.95" customHeight="1" spans="1:14">
      <c r="A335" s="44"/>
      <c r="B335" s="44"/>
      <c r="C335" s="44"/>
      <c r="D335" s="44"/>
      <c r="E335" s="44"/>
      <c r="F335" s="44"/>
      <c r="G335" s="45"/>
      <c r="H335" s="15" t="s">
        <v>99</v>
      </c>
      <c r="I335" s="33" t="s">
        <v>2697</v>
      </c>
      <c r="J335" s="875" t="s">
        <v>2697</v>
      </c>
      <c r="K335" s="33" t="s">
        <v>1684</v>
      </c>
      <c r="L335" s="13" t="s">
        <v>1674</v>
      </c>
      <c r="M335" s="13">
        <v>0</v>
      </c>
      <c r="N335" s="14"/>
    </row>
    <row r="336" ht="18.95" customHeight="1" spans="1:14">
      <c r="A336" s="44"/>
      <c r="B336" s="44"/>
      <c r="C336" s="44"/>
      <c r="D336" s="44"/>
      <c r="E336" s="44"/>
      <c r="F336" s="44"/>
      <c r="G336" s="45"/>
      <c r="H336" s="15" t="s">
        <v>100</v>
      </c>
      <c r="I336" s="33" t="s">
        <v>2698</v>
      </c>
      <c r="J336" s="875" t="s">
        <v>2698</v>
      </c>
      <c r="K336" s="33" t="s">
        <v>1688</v>
      </c>
      <c r="L336" s="13" t="s">
        <v>1674</v>
      </c>
      <c r="M336" s="13">
        <v>0</v>
      </c>
      <c r="N336" s="14"/>
    </row>
    <row r="337" ht="18.95" customHeight="1" spans="1:14">
      <c r="A337" s="44"/>
      <c r="B337" s="44"/>
      <c r="C337" s="44"/>
      <c r="D337" s="44"/>
      <c r="E337" s="44"/>
      <c r="F337" s="44"/>
      <c r="G337" s="45"/>
      <c r="H337" s="15" t="s">
        <v>781</v>
      </c>
      <c r="I337" s="33" t="s">
        <v>2699</v>
      </c>
      <c r="J337" s="875" t="s">
        <v>2699</v>
      </c>
      <c r="K337" s="33" t="s">
        <v>1693</v>
      </c>
      <c r="L337" s="13" t="s">
        <v>1674</v>
      </c>
      <c r="M337" s="13">
        <v>0</v>
      </c>
      <c r="N337" s="14"/>
    </row>
    <row r="338" ht="18.95" customHeight="1" spans="1:14">
      <c r="A338" s="44"/>
      <c r="B338" s="44"/>
      <c r="C338" s="44"/>
      <c r="D338" s="44"/>
      <c r="E338" s="44"/>
      <c r="F338" s="44"/>
      <c r="G338" s="45"/>
      <c r="H338" s="15" t="s">
        <v>2700</v>
      </c>
      <c r="I338" s="33" t="s">
        <v>2701</v>
      </c>
      <c r="J338" s="875" t="s">
        <v>2701</v>
      </c>
      <c r="K338" s="33" t="s">
        <v>2702</v>
      </c>
      <c r="L338" s="13" t="s">
        <v>1674</v>
      </c>
      <c r="M338" s="13">
        <v>0</v>
      </c>
      <c r="N338" s="14"/>
    </row>
    <row r="339" ht="18.95" customHeight="1" spans="1:14">
      <c r="A339" s="44"/>
      <c r="B339" s="44"/>
      <c r="C339" s="44"/>
      <c r="D339" s="44"/>
      <c r="E339" s="44"/>
      <c r="F339" s="44"/>
      <c r="G339" s="45"/>
      <c r="H339" s="15" t="s">
        <v>109</v>
      </c>
      <c r="I339" s="33" t="s">
        <v>2703</v>
      </c>
      <c r="J339" s="875" t="s">
        <v>2703</v>
      </c>
      <c r="K339" s="33" t="s">
        <v>1724</v>
      </c>
      <c r="L339" s="13" t="s">
        <v>1674</v>
      </c>
      <c r="M339" s="13">
        <v>0</v>
      </c>
      <c r="N339" s="14"/>
    </row>
    <row r="340" ht="18.95" customHeight="1" spans="1:14">
      <c r="A340" s="44"/>
      <c r="B340" s="44"/>
      <c r="C340" s="44"/>
      <c r="D340" s="44"/>
      <c r="E340" s="44"/>
      <c r="F340" s="44"/>
      <c r="G340" s="45"/>
      <c r="H340" s="15" t="s">
        <v>2704</v>
      </c>
      <c r="I340" s="33" t="s">
        <v>2705</v>
      </c>
      <c r="J340" s="875" t="s">
        <v>2705</v>
      </c>
      <c r="K340" s="33" t="s">
        <v>2706</v>
      </c>
      <c r="L340" s="13" t="s">
        <v>1674</v>
      </c>
      <c r="M340" s="13">
        <v>0</v>
      </c>
      <c r="N340" s="14"/>
    </row>
    <row r="341" ht="18.95" customHeight="1" spans="1:14">
      <c r="A341" s="44"/>
      <c r="B341" s="44"/>
      <c r="C341" s="44"/>
      <c r="D341" s="44"/>
      <c r="E341" s="44"/>
      <c r="F341" s="44"/>
      <c r="G341" s="45"/>
      <c r="H341" s="15" t="s">
        <v>168</v>
      </c>
      <c r="I341" s="33" t="s">
        <v>2707</v>
      </c>
      <c r="J341" s="875" t="s">
        <v>2707</v>
      </c>
      <c r="K341" s="33" t="s">
        <v>2708</v>
      </c>
      <c r="L341" s="13" t="s">
        <v>1674</v>
      </c>
      <c r="M341" s="13">
        <v>462</v>
      </c>
      <c r="N341" s="14"/>
    </row>
    <row r="342" ht="18.95" customHeight="1" spans="1:14">
      <c r="A342" s="44"/>
      <c r="B342" s="44"/>
      <c r="C342" s="44"/>
      <c r="D342" s="44"/>
      <c r="E342" s="44"/>
      <c r="F342" s="44"/>
      <c r="G342" s="45"/>
      <c r="H342" s="15" t="s">
        <v>99</v>
      </c>
      <c r="I342" s="33" t="s">
        <v>2709</v>
      </c>
      <c r="J342" s="875" t="s">
        <v>2709</v>
      </c>
      <c r="K342" s="33" t="s">
        <v>1684</v>
      </c>
      <c r="L342" s="13" t="s">
        <v>1674</v>
      </c>
      <c r="M342" s="13">
        <v>292</v>
      </c>
      <c r="N342" s="14"/>
    </row>
    <row r="343" ht="18.95" customHeight="1" spans="1:14">
      <c r="A343" s="44"/>
      <c r="B343" s="44"/>
      <c r="C343" s="44"/>
      <c r="D343" s="44"/>
      <c r="E343" s="44"/>
      <c r="F343" s="44"/>
      <c r="G343" s="45"/>
      <c r="H343" s="15" t="s">
        <v>100</v>
      </c>
      <c r="I343" s="33" t="s">
        <v>2710</v>
      </c>
      <c r="J343" s="875" t="s">
        <v>2710</v>
      </c>
      <c r="K343" s="33" t="s">
        <v>1688</v>
      </c>
      <c r="L343" s="13" t="s">
        <v>1674</v>
      </c>
      <c r="M343" s="13">
        <v>38</v>
      </c>
      <c r="N343" s="14"/>
    </row>
    <row r="344" ht="18.95" customHeight="1" spans="1:14">
      <c r="A344" s="44"/>
      <c r="B344" s="44"/>
      <c r="C344" s="44"/>
      <c r="D344" s="44"/>
      <c r="E344" s="44"/>
      <c r="F344" s="44"/>
      <c r="G344" s="45"/>
      <c r="H344" s="15" t="s">
        <v>781</v>
      </c>
      <c r="I344" s="33" t="s">
        <v>2711</v>
      </c>
      <c r="J344" s="875" t="s">
        <v>2711</v>
      </c>
      <c r="K344" s="33" t="s">
        <v>1693</v>
      </c>
      <c r="L344" s="13" t="s">
        <v>1674</v>
      </c>
      <c r="M344" s="13">
        <v>0</v>
      </c>
      <c r="N344" s="14"/>
    </row>
    <row r="345" ht="18.95" customHeight="1" spans="1:14">
      <c r="A345" s="44"/>
      <c r="B345" s="44"/>
      <c r="C345" s="44"/>
      <c r="D345" s="44"/>
      <c r="E345" s="44"/>
      <c r="F345" s="44"/>
      <c r="G345" s="45"/>
      <c r="H345" s="15" t="s">
        <v>2712</v>
      </c>
      <c r="I345" s="33" t="s">
        <v>2713</v>
      </c>
      <c r="J345" s="875" t="s">
        <v>2713</v>
      </c>
      <c r="K345" s="33" t="s">
        <v>2714</v>
      </c>
      <c r="L345" s="13" t="s">
        <v>1674</v>
      </c>
      <c r="M345" s="13">
        <v>40</v>
      </c>
      <c r="N345" s="14"/>
    </row>
    <row r="346" ht="18.95" customHeight="1" spans="1:14">
      <c r="A346" s="44"/>
      <c r="B346" s="44"/>
      <c r="C346" s="44"/>
      <c r="D346" s="44"/>
      <c r="E346" s="44"/>
      <c r="F346" s="44"/>
      <c r="G346" s="45"/>
      <c r="H346" s="15" t="s">
        <v>2715</v>
      </c>
      <c r="I346" s="33" t="s">
        <v>2716</v>
      </c>
      <c r="J346" s="875" t="s">
        <v>2716</v>
      </c>
      <c r="K346" s="33" t="s">
        <v>2717</v>
      </c>
      <c r="L346" s="13" t="s">
        <v>1674</v>
      </c>
      <c r="M346" s="13">
        <v>33</v>
      </c>
      <c r="N346" s="14"/>
    </row>
    <row r="347" ht="18.95" customHeight="1" spans="1:14">
      <c r="A347" s="44"/>
      <c r="B347" s="44"/>
      <c r="C347" s="44"/>
      <c r="D347" s="44"/>
      <c r="E347" s="44"/>
      <c r="F347" s="44"/>
      <c r="G347" s="45"/>
      <c r="H347" s="15" t="s">
        <v>2718</v>
      </c>
      <c r="I347" s="33" t="s">
        <v>2719</v>
      </c>
      <c r="J347" s="875" t="s">
        <v>2719</v>
      </c>
      <c r="K347" s="33" t="s">
        <v>2720</v>
      </c>
      <c r="L347" s="13" t="s">
        <v>1674</v>
      </c>
      <c r="M347" s="13">
        <v>0</v>
      </c>
      <c r="N347" s="14"/>
    </row>
    <row r="348" ht="18.95" customHeight="1" spans="1:14">
      <c r="A348" s="44"/>
      <c r="B348" s="44"/>
      <c r="C348" s="44"/>
      <c r="D348" s="44"/>
      <c r="E348" s="44"/>
      <c r="F348" s="44"/>
      <c r="G348" s="45"/>
      <c r="H348" s="15" t="s">
        <v>2721</v>
      </c>
      <c r="I348" s="33" t="s">
        <v>2722</v>
      </c>
      <c r="J348" s="875" t="s">
        <v>2722</v>
      </c>
      <c r="K348" s="33" t="s">
        <v>2723</v>
      </c>
      <c r="L348" s="13" t="s">
        <v>1674</v>
      </c>
      <c r="M348" s="13">
        <v>0</v>
      </c>
      <c r="N348" s="14"/>
    </row>
    <row r="349" ht="18.95" customHeight="1" spans="1:14">
      <c r="A349" s="44"/>
      <c r="B349" s="44"/>
      <c r="C349" s="44"/>
      <c r="D349" s="44"/>
      <c r="E349" s="44"/>
      <c r="F349" s="44"/>
      <c r="G349" s="45"/>
      <c r="H349" s="15" t="s">
        <v>2724</v>
      </c>
      <c r="I349" s="33" t="s">
        <v>2725</v>
      </c>
      <c r="J349" s="875" t="s">
        <v>2725</v>
      </c>
      <c r="K349" s="33" t="s">
        <v>2726</v>
      </c>
      <c r="L349" s="13" t="s">
        <v>1674</v>
      </c>
      <c r="M349" s="13">
        <v>0</v>
      </c>
      <c r="N349" s="14"/>
    </row>
    <row r="350" ht="18.95" customHeight="1" spans="1:14">
      <c r="A350" s="44"/>
      <c r="B350" s="44"/>
      <c r="C350" s="44"/>
      <c r="D350" s="44"/>
      <c r="E350" s="44"/>
      <c r="F350" s="44"/>
      <c r="G350" s="45"/>
      <c r="H350" s="15" t="s">
        <v>2727</v>
      </c>
      <c r="I350" s="33" t="s">
        <v>2728</v>
      </c>
      <c r="J350" s="875" t="s">
        <v>2728</v>
      </c>
      <c r="K350" s="33" t="s">
        <v>2729</v>
      </c>
      <c r="L350" s="13" t="s">
        <v>1674</v>
      </c>
      <c r="M350" s="13">
        <v>0</v>
      </c>
      <c r="N350" s="14"/>
    </row>
    <row r="351" ht="18.95" customHeight="1" spans="1:14">
      <c r="A351" s="44"/>
      <c r="B351" s="44"/>
      <c r="C351" s="44"/>
      <c r="D351" s="44"/>
      <c r="E351" s="44"/>
      <c r="F351" s="44"/>
      <c r="G351" s="45"/>
      <c r="H351" s="15" t="s">
        <v>109</v>
      </c>
      <c r="I351" s="33" t="s">
        <v>2730</v>
      </c>
      <c r="J351" s="875" t="s">
        <v>2730</v>
      </c>
      <c r="K351" s="33" t="s">
        <v>1724</v>
      </c>
      <c r="L351" s="13" t="s">
        <v>1674</v>
      </c>
      <c r="M351" s="13">
        <v>0</v>
      </c>
      <c r="N351" s="14"/>
    </row>
    <row r="352" ht="18.95" customHeight="1" spans="1:14">
      <c r="A352" s="44"/>
      <c r="B352" s="44"/>
      <c r="C352" s="44"/>
      <c r="D352" s="44"/>
      <c r="E352" s="44"/>
      <c r="F352" s="44"/>
      <c r="G352" s="45"/>
      <c r="H352" s="15" t="s">
        <v>2731</v>
      </c>
      <c r="I352" s="33" t="s">
        <v>2732</v>
      </c>
      <c r="J352" s="875" t="s">
        <v>2732</v>
      </c>
      <c r="K352" s="33" t="s">
        <v>2733</v>
      </c>
      <c r="L352" s="13" t="s">
        <v>1674</v>
      </c>
      <c r="M352" s="13">
        <v>59</v>
      </c>
      <c r="N352" s="14"/>
    </row>
    <row r="353" ht="18.95" customHeight="1" spans="1:14">
      <c r="A353" s="44"/>
      <c r="B353" s="44"/>
      <c r="C353" s="44"/>
      <c r="D353" s="44"/>
      <c r="E353" s="44"/>
      <c r="F353" s="44"/>
      <c r="G353" s="45"/>
      <c r="H353" s="15" t="s">
        <v>169</v>
      </c>
      <c r="I353" s="33" t="s">
        <v>2734</v>
      </c>
      <c r="J353" s="875" t="s">
        <v>2734</v>
      </c>
      <c r="K353" s="33" t="s">
        <v>2735</v>
      </c>
      <c r="L353" s="13" t="s">
        <v>1674</v>
      </c>
      <c r="M353" s="13">
        <v>856</v>
      </c>
      <c r="N353" s="14"/>
    </row>
    <row r="354" ht="18.95" customHeight="1" spans="1:14">
      <c r="A354" s="44"/>
      <c r="B354" s="44"/>
      <c r="C354" s="44"/>
      <c r="D354" s="44"/>
      <c r="E354" s="44"/>
      <c r="F354" s="44"/>
      <c r="G354" s="45"/>
      <c r="H354" s="15" t="s">
        <v>99</v>
      </c>
      <c r="I354" s="33" t="s">
        <v>2736</v>
      </c>
      <c r="J354" s="875" t="s">
        <v>2736</v>
      </c>
      <c r="K354" s="33" t="s">
        <v>1684</v>
      </c>
      <c r="L354" s="13" t="s">
        <v>1674</v>
      </c>
      <c r="M354" s="13">
        <v>365</v>
      </c>
      <c r="N354" s="14"/>
    </row>
    <row r="355" ht="18.95" customHeight="1" spans="1:14">
      <c r="A355" s="44"/>
      <c r="B355" s="44"/>
      <c r="C355" s="44"/>
      <c r="D355" s="44"/>
      <c r="E355" s="44"/>
      <c r="F355" s="44"/>
      <c r="G355" s="45"/>
      <c r="H355" s="15" t="s">
        <v>100</v>
      </c>
      <c r="I355" s="33" t="s">
        <v>2737</v>
      </c>
      <c r="J355" s="875" t="s">
        <v>2737</v>
      </c>
      <c r="K355" s="33" t="s">
        <v>1688</v>
      </c>
      <c r="L355" s="13" t="s">
        <v>1674</v>
      </c>
      <c r="M355" s="13">
        <v>85</v>
      </c>
      <c r="N355" s="14"/>
    </row>
    <row r="356" ht="18.95" customHeight="1" spans="1:14">
      <c r="A356" s="44"/>
      <c r="B356" s="44"/>
      <c r="C356" s="44"/>
      <c r="D356" s="44"/>
      <c r="E356" s="44"/>
      <c r="F356" s="44"/>
      <c r="G356" s="45"/>
      <c r="H356" s="15" t="s">
        <v>781</v>
      </c>
      <c r="I356" s="33" t="s">
        <v>2738</v>
      </c>
      <c r="J356" s="875" t="s">
        <v>2738</v>
      </c>
      <c r="K356" s="33" t="s">
        <v>1693</v>
      </c>
      <c r="L356" s="13" t="s">
        <v>1674</v>
      </c>
      <c r="M356" s="13">
        <v>0</v>
      </c>
      <c r="N356" s="14"/>
    </row>
    <row r="357" ht="18.95" customHeight="1" spans="1:14">
      <c r="A357" s="44"/>
      <c r="B357" s="44"/>
      <c r="C357" s="44"/>
      <c r="D357" s="44"/>
      <c r="E357" s="44"/>
      <c r="F357" s="44"/>
      <c r="G357" s="45"/>
      <c r="H357" s="15" t="s">
        <v>2739</v>
      </c>
      <c r="I357" s="33" t="s">
        <v>2740</v>
      </c>
      <c r="J357" s="875" t="s">
        <v>2740</v>
      </c>
      <c r="K357" s="33" t="s">
        <v>2741</v>
      </c>
      <c r="L357" s="13" t="s">
        <v>1674</v>
      </c>
      <c r="M357" s="13">
        <v>165</v>
      </c>
      <c r="N357" s="14"/>
    </row>
    <row r="358" ht="18.95" customHeight="1" spans="1:14">
      <c r="A358" s="44"/>
      <c r="B358" s="44"/>
      <c r="C358" s="44"/>
      <c r="D358" s="44"/>
      <c r="E358" s="44"/>
      <c r="F358" s="44"/>
      <c r="G358" s="45"/>
      <c r="H358" s="15" t="s">
        <v>170</v>
      </c>
      <c r="I358" s="33" t="s">
        <v>2742</v>
      </c>
      <c r="J358" s="875" t="s">
        <v>2742</v>
      </c>
      <c r="K358" s="33" t="s">
        <v>2743</v>
      </c>
      <c r="L358" s="13" t="s">
        <v>1674</v>
      </c>
      <c r="M358" s="13">
        <v>79</v>
      </c>
      <c r="N358" s="14"/>
    </row>
    <row r="359" ht="18.95" customHeight="1" spans="1:14">
      <c r="A359" s="44"/>
      <c r="B359" s="44"/>
      <c r="C359" s="44"/>
      <c r="D359" s="44"/>
      <c r="E359" s="44"/>
      <c r="F359" s="44"/>
      <c r="G359" s="45"/>
      <c r="H359" s="15" t="s">
        <v>2744</v>
      </c>
      <c r="I359" s="33" t="s">
        <v>2745</v>
      </c>
      <c r="J359" s="875" t="s">
        <v>2745</v>
      </c>
      <c r="K359" s="33" t="s">
        <v>2746</v>
      </c>
      <c r="L359" s="13" t="s">
        <v>1674</v>
      </c>
      <c r="M359" s="13">
        <v>100</v>
      </c>
      <c r="N359" s="14"/>
    </row>
    <row r="360" ht="18.95" customHeight="1" spans="1:14">
      <c r="A360" s="44"/>
      <c r="B360" s="44"/>
      <c r="C360" s="44"/>
      <c r="D360" s="44"/>
      <c r="E360" s="44"/>
      <c r="F360" s="44"/>
      <c r="G360" s="45"/>
      <c r="H360" s="15" t="s">
        <v>109</v>
      </c>
      <c r="I360" s="33" t="s">
        <v>2747</v>
      </c>
      <c r="J360" s="875" t="s">
        <v>2747</v>
      </c>
      <c r="K360" s="33" t="s">
        <v>1724</v>
      </c>
      <c r="L360" s="13" t="s">
        <v>1674</v>
      </c>
      <c r="M360" s="13">
        <v>0</v>
      </c>
      <c r="N360" s="14"/>
    </row>
    <row r="361" ht="18.95" customHeight="1" spans="1:14">
      <c r="A361" s="44"/>
      <c r="B361" s="44"/>
      <c r="C361" s="44"/>
      <c r="D361" s="44"/>
      <c r="E361" s="44"/>
      <c r="F361" s="44"/>
      <c r="G361" s="45"/>
      <c r="H361" s="15" t="s">
        <v>2748</v>
      </c>
      <c r="I361" s="33" t="s">
        <v>2749</v>
      </c>
      <c r="J361" s="875" t="s">
        <v>2749</v>
      </c>
      <c r="K361" s="33" t="s">
        <v>2750</v>
      </c>
      <c r="L361" s="13" t="s">
        <v>1674</v>
      </c>
      <c r="M361" s="13">
        <v>62</v>
      </c>
      <c r="N361" s="14"/>
    </row>
    <row r="362" ht="18.95" customHeight="1" spans="1:14">
      <c r="A362" s="44"/>
      <c r="B362" s="44"/>
      <c r="C362" s="44"/>
      <c r="D362" s="44"/>
      <c r="E362" s="44"/>
      <c r="F362" s="44"/>
      <c r="G362" s="45"/>
      <c r="H362" s="15" t="s">
        <v>171</v>
      </c>
      <c r="I362" s="33" t="s">
        <v>2751</v>
      </c>
      <c r="J362" s="875" t="s">
        <v>2751</v>
      </c>
      <c r="K362" s="33" t="s">
        <v>2752</v>
      </c>
      <c r="L362" s="13" t="s">
        <v>1674</v>
      </c>
      <c r="M362" s="13">
        <v>385</v>
      </c>
      <c r="N362" s="14"/>
    </row>
    <row r="363" ht="18.95" customHeight="1" spans="1:14">
      <c r="A363" s="44"/>
      <c r="B363" s="44"/>
      <c r="C363" s="44"/>
      <c r="D363" s="44"/>
      <c r="E363" s="44"/>
      <c r="F363" s="44"/>
      <c r="G363" s="45"/>
      <c r="H363" s="15" t="s">
        <v>99</v>
      </c>
      <c r="I363" s="33" t="s">
        <v>2753</v>
      </c>
      <c r="J363" s="875" t="s">
        <v>2753</v>
      </c>
      <c r="K363" s="33" t="s">
        <v>1684</v>
      </c>
      <c r="L363" s="13" t="s">
        <v>1674</v>
      </c>
      <c r="M363" s="13">
        <v>223</v>
      </c>
      <c r="N363" s="14"/>
    </row>
    <row r="364" ht="18.95" customHeight="1" spans="1:14">
      <c r="A364" s="44"/>
      <c r="B364" s="44"/>
      <c r="C364" s="44"/>
      <c r="D364" s="44"/>
      <c r="E364" s="44"/>
      <c r="F364" s="44"/>
      <c r="G364" s="45"/>
      <c r="H364" s="15" t="s">
        <v>100</v>
      </c>
      <c r="I364" s="33" t="s">
        <v>2754</v>
      </c>
      <c r="J364" s="875" t="s">
        <v>2754</v>
      </c>
      <c r="K364" s="33" t="s">
        <v>1688</v>
      </c>
      <c r="L364" s="13" t="s">
        <v>1674</v>
      </c>
      <c r="M364" s="13">
        <v>22</v>
      </c>
      <c r="N364" s="14"/>
    </row>
    <row r="365" ht="18.95" customHeight="1" spans="1:14">
      <c r="A365" s="44"/>
      <c r="B365" s="44"/>
      <c r="C365" s="44"/>
      <c r="D365" s="44"/>
      <c r="E365" s="44"/>
      <c r="F365" s="44"/>
      <c r="G365" s="45"/>
      <c r="H365" s="15" t="s">
        <v>781</v>
      </c>
      <c r="I365" s="33" t="s">
        <v>2755</v>
      </c>
      <c r="J365" s="875" t="s">
        <v>2755</v>
      </c>
      <c r="K365" s="33" t="s">
        <v>1693</v>
      </c>
      <c r="L365" s="13" t="s">
        <v>1674</v>
      </c>
      <c r="M365" s="13">
        <v>0</v>
      </c>
      <c r="N365" s="14"/>
    </row>
    <row r="366" ht="18.95" customHeight="1" spans="1:14">
      <c r="A366" s="44"/>
      <c r="B366" s="44"/>
      <c r="C366" s="44"/>
      <c r="D366" s="44"/>
      <c r="E366" s="44"/>
      <c r="F366" s="44"/>
      <c r="G366" s="45"/>
      <c r="H366" s="15" t="s">
        <v>172</v>
      </c>
      <c r="I366" s="33" t="s">
        <v>2756</v>
      </c>
      <c r="J366" s="875" t="s">
        <v>2756</v>
      </c>
      <c r="K366" s="33" t="s">
        <v>2757</v>
      </c>
      <c r="L366" s="13" t="s">
        <v>1674</v>
      </c>
      <c r="M366" s="13">
        <v>66</v>
      </c>
      <c r="N366" s="14"/>
    </row>
    <row r="367" ht="18.95" customHeight="1" spans="1:14">
      <c r="A367" s="44"/>
      <c r="B367" s="44"/>
      <c r="C367" s="44"/>
      <c r="D367" s="44"/>
      <c r="E367" s="44"/>
      <c r="F367" s="44"/>
      <c r="G367" s="45"/>
      <c r="H367" s="15" t="s">
        <v>173</v>
      </c>
      <c r="I367" s="33" t="s">
        <v>2758</v>
      </c>
      <c r="J367" s="875" t="s">
        <v>2758</v>
      </c>
      <c r="K367" s="33" t="s">
        <v>2759</v>
      </c>
      <c r="L367" s="13" t="s">
        <v>1674</v>
      </c>
      <c r="M367" s="13">
        <v>23</v>
      </c>
      <c r="N367" s="14"/>
    </row>
    <row r="368" ht="18.95" customHeight="1" spans="1:14">
      <c r="A368" s="44"/>
      <c r="B368" s="44"/>
      <c r="C368" s="44"/>
      <c r="D368" s="44"/>
      <c r="E368" s="44"/>
      <c r="F368" s="44"/>
      <c r="G368" s="45"/>
      <c r="H368" s="15" t="s">
        <v>174</v>
      </c>
      <c r="I368" s="33" t="s">
        <v>2760</v>
      </c>
      <c r="J368" s="875" t="s">
        <v>2760</v>
      </c>
      <c r="K368" s="33" t="s">
        <v>2761</v>
      </c>
      <c r="L368" s="13" t="s">
        <v>1674</v>
      </c>
      <c r="M368" s="13">
        <v>2</v>
      </c>
      <c r="N368" s="14"/>
    </row>
    <row r="369" ht="18.95" customHeight="1" spans="1:14">
      <c r="A369" s="44"/>
      <c r="B369" s="44"/>
      <c r="C369" s="44"/>
      <c r="D369" s="44"/>
      <c r="E369" s="44"/>
      <c r="F369" s="44"/>
      <c r="G369" s="45"/>
      <c r="H369" s="15" t="s">
        <v>175</v>
      </c>
      <c r="I369" s="33" t="s">
        <v>2762</v>
      </c>
      <c r="J369" s="875" t="s">
        <v>2762</v>
      </c>
      <c r="K369" s="33" t="s">
        <v>2763</v>
      </c>
      <c r="L369" s="13" t="s">
        <v>1674</v>
      </c>
      <c r="M369" s="13">
        <v>22</v>
      </c>
      <c r="N369" s="14"/>
    </row>
    <row r="370" ht="18.95" customHeight="1" spans="1:14">
      <c r="A370" s="44"/>
      <c r="B370" s="44"/>
      <c r="C370" s="44"/>
      <c r="D370" s="44"/>
      <c r="E370" s="44"/>
      <c r="F370" s="44"/>
      <c r="G370" s="45"/>
      <c r="H370" s="15" t="s">
        <v>2764</v>
      </c>
      <c r="I370" s="33" t="s">
        <v>2765</v>
      </c>
      <c r="J370" s="875" t="s">
        <v>2765</v>
      </c>
      <c r="K370" s="33" t="s">
        <v>2766</v>
      </c>
      <c r="L370" s="13" t="s">
        <v>1674</v>
      </c>
      <c r="M370" s="13">
        <v>0</v>
      </c>
      <c r="N370" s="14"/>
    </row>
    <row r="371" ht="18.95" customHeight="1" spans="1:14">
      <c r="A371" s="44"/>
      <c r="B371" s="44"/>
      <c r="C371" s="44"/>
      <c r="D371" s="44"/>
      <c r="E371" s="44"/>
      <c r="F371" s="44"/>
      <c r="G371" s="45"/>
      <c r="H371" s="15" t="s">
        <v>2767</v>
      </c>
      <c r="I371" s="33" t="s">
        <v>2768</v>
      </c>
      <c r="J371" s="875" t="s">
        <v>2768</v>
      </c>
      <c r="K371" s="33" t="s">
        <v>2769</v>
      </c>
      <c r="L371" s="13" t="s">
        <v>1674</v>
      </c>
      <c r="M371" s="13">
        <v>0</v>
      </c>
      <c r="N371" s="14"/>
    </row>
    <row r="372" ht="18.95" customHeight="1" spans="1:14">
      <c r="A372" s="44"/>
      <c r="B372" s="44"/>
      <c r="C372" s="44"/>
      <c r="D372" s="44"/>
      <c r="E372" s="44"/>
      <c r="F372" s="44"/>
      <c r="G372" s="45"/>
      <c r="H372" s="15" t="s">
        <v>109</v>
      </c>
      <c r="I372" s="33" t="s">
        <v>2770</v>
      </c>
      <c r="J372" s="875" t="s">
        <v>2770</v>
      </c>
      <c r="K372" s="33" t="s">
        <v>1724</v>
      </c>
      <c r="L372" s="13" t="s">
        <v>1674</v>
      </c>
      <c r="M372" s="13">
        <v>0</v>
      </c>
      <c r="N372" s="14"/>
    </row>
    <row r="373" ht="18.95" customHeight="1" spans="1:14">
      <c r="A373" s="44"/>
      <c r="B373" s="44"/>
      <c r="C373" s="44"/>
      <c r="D373" s="44"/>
      <c r="E373" s="44"/>
      <c r="F373" s="44"/>
      <c r="G373" s="45"/>
      <c r="H373" s="15" t="s">
        <v>177</v>
      </c>
      <c r="I373" s="33" t="s">
        <v>2771</v>
      </c>
      <c r="J373" s="875" t="s">
        <v>2771</v>
      </c>
      <c r="K373" s="33" t="s">
        <v>2772</v>
      </c>
      <c r="L373" s="13" t="s">
        <v>1674</v>
      </c>
      <c r="M373" s="13">
        <v>27</v>
      </c>
      <c r="N373" s="14"/>
    </row>
    <row r="374" ht="18.95" customHeight="1" spans="1:14">
      <c r="A374" s="44"/>
      <c r="B374" s="44"/>
      <c r="C374" s="44"/>
      <c r="D374" s="44"/>
      <c r="E374" s="44"/>
      <c r="F374" s="44"/>
      <c r="G374" s="45"/>
      <c r="H374" s="15" t="s">
        <v>2773</v>
      </c>
      <c r="I374" s="33" t="s">
        <v>2774</v>
      </c>
      <c r="J374" s="875" t="s">
        <v>2774</v>
      </c>
      <c r="K374" s="33" t="s">
        <v>2775</v>
      </c>
      <c r="L374" s="13" t="s">
        <v>1674</v>
      </c>
      <c r="M374" s="13">
        <v>0</v>
      </c>
      <c r="N374" s="14"/>
    </row>
    <row r="375" ht="18.95" customHeight="1" spans="1:14">
      <c r="A375" s="44"/>
      <c r="B375" s="44"/>
      <c r="C375" s="44"/>
      <c r="D375" s="44"/>
      <c r="E375" s="44"/>
      <c r="F375" s="44"/>
      <c r="G375" s="45"/>
      <c r="H375" s="15" t="s">
        <v>99</v>
      </c>
      <c r="I375" s="33" t="s">
        <v>2776</v>
      </c>
      <c r="J375" s="875" t="s">
        <v>2776</v>
      </c>
      <c r="K375" s="33" t="s">
        <v>1684</v>
      </c>
      <c r="L375" s="13" t="s">
        <v>1674</v>
      </c>
      <c r="M375" s="13">
        <v>0</v>
      </c>
      <c r="N375" s="14"/>
    </row>
    <row r="376" ht="18.95" customHeight="1" spans="1:14">
      <c r="A376" s="44"/>
      <c r="B376" s="44"/>
      <c r="C376" s="44"/>
      <c r="D376" s="44"/>
      <c r="E376" s="44"/>
      <c r="F376" s="44"/>
      <c r="G376" s="45"/>
      <c r="H376" s="15" t="s">
        <v>100</v>
      </c>
      <c r="I376" s="33" t="s">
        <v>2777</v>
      </c>
      <c r="J376" s="875" t="s">
        <v>2777</v>
      </c>
      <c r="K376" s="33" t="s">
        <v>1688</v>
      </c>
      <c r="L376" s="13" t="s">
        <v>1674</v>
      </c>
      <c r="M376" s="13">
        <v>0</v>
      </c>
      <c r="N376" s="14"/>
    </row>
    <row r="377" ht="18.95" customHeight="1" spans="1:14">
      <c r="A377" s="44"/>
      <c r="B377" s="44"/>
      <c r="C377" s="44"/>
      <c r="D377" s="44"/>
      <c r="E377" s="44"/>
      <c r="F377" s="44"/>
      <c r="G377" s="45"/>
      <c r="H377" s="15" t="s">
        <v>781</v>
      </c>
      <c r="I377" s="33" t="s">
        <v>2778</v>
      </c>
      <c r="J377" s="875" t="s">
        <v>2778</v>
      </c>
      <c r="K377" s="33" t="s">
        <v>1693</v>
      </c>
      <c r="L377" s="13" t="s">
        <v>1674</v>
      </c>
      <c r="M377" s="13">
        <v>0</v>
      </c>
      <c r="N377" s="14"/>
    </row>
    <row r="378" ht="18.95" customHeight="1" spans="1:14">
      <c r="A378" s="44"/>
      <c r="B378" s="44"/>
      <c r="C378" s="44"/>
      <c r="D378" s="44"/>
      <c r="E378" s="44"/>
      <c r="F378" s="44"/>
      <c r="G378" s="45"/>
      <c r="H378" s="15" t="s">
        <v>2779</v>
      </c>
      <c r="I378" s="33" t="s">
        <v>2780</v>
      </c>
      <c r="J378" s="875" t="s">
        <v>2780</v>
      </c>
      <c r="K378" s="33" t="s">
        <v>2781</v>
      </c>
      <c r="L378" s="13" t="s">
        <v>1674</v>
      </c>
      <c r="M378" s="13">
        <v>0</v>
      </c>
      <c r="N378" s="14"/>
    </row>
    <row r="379" ht="18.95" customHeight="1" spans="1:14">
      <c r="A379" s="44"/>
      <c r="B379" s="44"/>
      <c r="C379" s="44"/>
      <c r="D379" s="44"/>
      <c r="E379" s="44"/>
      <c r="F379" s="44"/>
      <c r="G379" s="45"/>
      <c r="H379" s="15" t="s">
        <v>2782</v>
      </c>
      <c r="I379" s="33" t="s">
        <v>2783</v>
      </c>
      <c r="J379" s="875" t="s">
        <v>2783</v>
      </c>
      <c r="K379" s="33" t="s">
        <v>2784</v>
      </c>
      <c r="L379" s="13" t="s">
        <v>1674</v>
      </c>
      <c r="M379" s="13">
        <v>0</v>
      </c>
      <c r="N379" s="14"/>
    </row>
    <row r="380" ht="18.95" customHeight="1" spans="1:14">
      <c r="A380" s="44"/>
      <c r="B380" s="44"/>
      <c r="C380" s="44"/>
      <c r="D380" s="44"/>
      <c r="E380" s="44"/>
      <c r="F380" s="44"/>
      <c r="G380" s="45"/>
      <c r="H380" s="15" t="s">
        <v>2785</v>
      </c>
      <c r="I380" s="33" t="s">
        <v>2786</v>
      </c>
      <c r="J380" s="875" t="s">
        <v>2786</v>
      </c>
      <c r="K380" s="33" t="s">
        <v>2787</v>
      </c>
      <c r="L380" s="13" t="s">
        <v>1674</v>
      </c>
      <c r="M380" s="13">
        <v>0</v>
      </c>
      <c r="N380" s="14"/>
    </row>
    <row r="381" ht="18.95" customHeight="1" spans="1:14">
      <c r="A381" s="44"/>
      <c r="B381" s="44"/>
      <c r="C381" s="44"/>
      <c r="D381" s="44"/>
      <c r="E381" s="44"/>
      <c r="F381" s="44"/>
      <c r="G381" s="45"/>
      <c r="H381" s="15" t="s">
        <v>109</v>
      </c>
      <c r="I381" s="33" t="s">
        <v>2788</v>
      </c>
      <c r="J381" s="875" t="s">
        <v>2788</v>
      </c>
      <c r="K381" s="33" t="s">
        <v>1724</v>
      </c>
      <c r="L381" s="13" t="s">
        <v>1674</v>
      </c>
      <c r="M381" s="13">
        <v>0</v>
      </c>
      <c r="N381" s="14"/>
    </row>
    <row r="382" ht="18.95" customHeight="1" spans="1:14">
      <c r="A382" s="44"/>
      <c r="B382" s="44"/>
      <c r="C382" s="44"/>
      <c r="D382" s="44"/>
      <c r="E382" s="44"/>
      <c r="F382" s="44"/>
      <c r="G382" s="45"/>
      <c r="H382" s="15" t="s">
        <v>2789</v>
      </c>
      <c r="I382" s="33" t="s">
        <v>2790</v>
      </c>
      <c r="J382" s="875" t="s">
        <v>2790</v>
      </c>
      <c r="K382" s="33" t="s">
        <v>2791</v>
      </c>
      <c r="L382" s="13" t="s">
        <v>1674</v>
      </c>
      <c r="M382" s="13">
        <v>0</v>
      </c>
      <c r="N382" s="14"/>
    </row>
    <row r="383" ht="18.95" customHeight="1" spans="1:14">
      <c r="A383" s="44"/>
      <c r="B383" s="44"/>
      <c r="C383" s="44"/>
      <c r="D383" s="44"/>
      <c r="E383" s="44"/>
      <c r="F383" s="44"/>
      <c r="G383" s="45"/>
      <c r="H383" s="15" t="s">
        <v>2792</v>
      </c>
      <c r="I383" s="33" t="s">
        <v>2793</v>
      </c>
      <c r="J383" s="875" t="s">
        <v>2793</v>
      </c>
      <c r="K383" s="33" t="s">
        <v>2794</v>
      </c>
      <c r="L383" s="13" t="s">
        <v>1674</v>
      </c>
      <c r="M383" s="13">
        <v>0</v>
      </c>
      <c r="N383" s="14"/>
    </row>
    <row r="384" ht="18.95" customHeight="1" spans="1:14">
      <c r="A384" s="44"/>
      <c r="B384" s="44"/>
      <c r="C384" s="44"/>
      <c r="D384" s="44"/>
      <c r="E384" s="44"/>
      <c r="F384" s="44"/>
      <c r="G384" s="45"/>
      <c r="H384" s="15" t="s">
        <v>99</v>
      </c>
      <c r="I384" s="33" t="s">
        <v>2795</v>
      </c>
      <c r="J384" s="875" t="s">
        <v>2795</v>
      </c>
      <c r="K384" s="33" t="s">
        <v>1684</v>
      </c>
      <c r="L384" s="13" t="s">
        <v>1674</v>
      </c>
      <c r="M384" s="13">
        <v>0</v>
      </c>
      <c r="N384" s="14"/>
    </row>
    <row r="385" ht="18.95" customHeight="1" spans="1:14">
      <c r="A385" s="44"/>
      <c r="B385" s="44"/>
      <c r="C385" s="44"/>
      <c r="D385" s="44"/>
      <c r="E385" s="44"/>
      <c r="F385" s="44"/>
      <c r="G385" s="45"/>
      <c r="H385" s="15" t="s">
        <v>100</v>
      </c>
      <c r="I385" s="33" t="s">
        <v>2796</v>
      </c>
      <c r="J385" s="875" t="s">
        <v>2796</v>
      </c>
      <c r="K385" s="33" t="s">
        <v>1688</v>
      </c>
      <c r="L385" s="13" t="s">
        <v>1674</v>
      </c>
      <c r="M385" s="13">
        <v>0</v>
      </c>
      <c r="N385" s="14"/>
    </row>
    <row r="386" ht="18.95" customHeight="1" spans="1:14">
      <c r="A386" s="44"/>
      <c r="B386" s="44"/>
      <c r="C386" s="44"/>
      <c r="D386" s="44"/>
      <c r="E386" s="44"/>
      <c r="F386" s="44"/>
      <c r="G386" s="45"/>
      <c r="H386" s="15" t="s">
        <v>781</v>
      </c>
      <c r="I386" s="33" t="s">
        <v>2797</v>
      </c>
      <c r="J386" s="875" t="s">
        <v>2797</v>
      </c>
      <c r="K386" s="33" t="s">
        <v>1693</v>
      </c>
      <c r="L386" s="13" t="s">
        <v>1674</v>
      </c>
      <c r="M386" s="13">
        <v>0</v>
      </c>
      <c r="N386" s="14"/>
    </row>
    <row r="387" ht="18.95" customHeight="1" spans="1:14">
      <c r="A387" s="44"/>
      <c r="B387" s="44"/>
      <c r="C387" s="44"/>
      <c r="D387" s="44"/>
      <c r="E387" s="44"/>
      <c r="F387" s="44"/>
      <c r="G387" s="45"/>
      <c r="H387" s="15" t="s">
        <v>2798</v>
      </c>
      <c r="I387" s="33" t="s">
        <v>2799</v>
      </c>
      <c r="J387" s="875" t="s">
        <v>2799</v>
      </c>
      <c r="K387" s="33" t="s">
        <v>2800</v>
      </c>
      <c r="L387" s="13" t="s">
        <v>1674</v>
      </c>
      <c r="M387" s="13">
        <v>0</v>
      </c>
      <c r="N387" s="14"/>
    </row>
    <row r="388" ht="18.95" customHeight="1" spans="1:14">
      <c r="A388" s="44"/>
      <c r="B388" s="44"/>
      <c r="C388" s="44"/>
      <c r="D388" s="44"/>
      <c r="E388" s="44"/>
      <c r="F388" s="44"/>
      <c r="G388" s="45"/>
      <c r="H388" s="15" t="s">
        <v>2801</v>
      </c>
      <c r="I388" s="33" t="s">
        <v>2802</v>
      </c>
      <c r="J388" s="875" t="s">
        <v>2802</v>
      </c>
      <c r="K388" s="33" t="s">
        <v>2803</v>
      </c>
      <c r="L388" s="13" t="s">
        <v>1674</v>
      </c>
      <c r="M388" s="13">
        <v>0</v>
      </c>
      <c r="N388" s="14"/>
    </row>
    <row r="389" ht="18.95" customHeight="1" spans="1:14">
      <c r="A389" s="44"/>
      <c r="B389" s="44"/>
      <c r="C389" s="44"/>
      <c r="D389" s="44"/>
      <c r="E389" s="44"/>
      <c r="F389" s="44"/>
      <c r="G389" s="45"/>
      <c r="H389" s="15" t="s">
        <v>2804</v>
      </c>
      <c r="I389" s="33" t="s">
        <v>2805</v>
      </c>
      <c r="J389" s="875" t="s">
        <v>2805</v>
      </c>
      <c r="K389" s="33" t="s">
        <v>2806</v>
      </c>
      <c r="L389" s="13" t="s">
        <v>1674</v>
      </c>
      <c r="M389" s="13">
        <v>0</v>
      </c>
      <c r="N389" s="14"/>
    </row>
    <row r="390" ht="18.95" customHeight="1" spans="1:14">
      <c r="A390" s="44"/>
      <c r="B390" s="44"/>
      <c r="C390" s="44"/>
      <c r="D390" s="44"/>
      <c r="E390" s="44"/>
      <c r="F390" s="44"/>
      <c r="G390" s="45"/>
      <c r="H390" s="15" t="s">
        <v>109</v>
      </c>
      <c r="I390" s="33" t="s">
        <v>2807</v>
      </c>
      <c r="J390" s="875" t="s">
        <v>2807</v>
      </c>
      <c r="K390" s="33" t="s">
        <v>1724</v>
      </c>
      <c r="L390" s="13" t="s">
        <v>1674</v>
      </c>
      <c r="M390" s="13">
        <v>0</v>
      </c>
      <c r="N390" s="14"/>
    </row>
    <row r="391" ht="18.95" customHeight="1" spans="1:14">
      <c r="A391" s="44"/>
      <c r="B391" s="44"/>
      <c r="C391" s="44"/>
      <c r="D391" s="44"/>
      <c r="E391" s="44"/>
      <c r="F391" s="44"/>
      <c r="G391" s="45"/>
      <c r="H391" s="15" t="s">
        <v>2808</v>
      </c>
      <c r="I391" s="33" t="s">
        <v>2809</v>
      </c>
      <c r="J391" s="875" t="s">
        <v>2809</v>
      </c>
      <c r="K391" s="33" t="s">
        <v>2810</v>
      </c>
      <c r="L391" s="13" t="s">
        <v>1674</v>
      </c>
      <c r="M391" s="13">
        <v>0</v>
      </c>
      <c r="N391" s="14"/>
    </row>
    <row r="392" ht="18.95" customHeight="1" spans="1:14">
      <c r="A392" s="44"/>
      <c r="B392" s="44"/>
      <c r="C392" s="44"/>
      <c r="D392" s="44"/>
      <c r="E392" s="44"/>
      <c r="F392" s="44"/>
      <c r="G392" s="45"/>
      <c r="H392" s="15" t="s">
        <v>2811</v>
      </c>
      <c r="I392" s="33" t="s">
        <v>2812</v>
      </c>
      <c r="J392" s="875" t="s">
        <v>2812</v>
      </c>
      <c r="K392" s="33" t="s">
        <v>2813</v>
      </c>
      <c r="L392" s="13" t="s">
        <v>1674</v>
      </c>
      <c r="M392" s="13">
        <v>0</v>
      </c>
      <c r="N392" s="14"/>
    </row>
    <row r="393" ht="18.95" customHeight="1" spans="1:14">
      <c r="A393" s="44"/>
      <c r="B393" s="44"/>
      <c r="C393" s="44"/>
      <c r="D393" s="44"/>
      <c r="E393" s="44"/>
      <c r="F393" s="44"/>
      <c r="G393" s="45"/>
      <c r="H393" s="15" t="s">
        <v>99</v>
      </c>
      <c r="I393" s="33" t="s">
        <v>2814</v>
      </c>
      <c r="J393" s="875" t="s">
        <v>2814</v>
      </c>
      <c r="K393" s="33" t="s">
        <v>1684</v>
      </c>
      <c r="L393" s="13" t="s">
        <v>1674</v>
      </c>
      <c r="M393" s="13">
        <v>0</v>
      </c>
      <c r="N393" s="14"/>
    </row>
    <row r="394" ht="18.95" customHeight="1" spans="1:14">
      <c r="A394" s="44"/>
      <c r="B394" s="44"/>
      <c r="C394" s="44"/>
      <c r="D394" s="44"/>
      <c r="E394" s="44"/>
      <c r="F394" s="44"/>
      <c r="G394" s="45"/>
      <c r="H394" s="15" t="s">
        <v>100</v>
      </c>
      <c r="I394" s="33" t="s">
        <v>2815</v>
      </c>
      <c r="J394" s="875" t="s">
        <v>2815</v>
      </c>
      <c r="K394" s="33" t="s">
        <v>1688</v>
      </c>
      <c r="L394" s="13" t="s">
        <v>1674</v>
      </c>
      <c r="M394" s="13">
        <v>0</v>
      </c>
      <c r="N394" s="14"/>
    </row>
    <row r="395" ht="18.95" customHeight="1" spans="1:14">
      <c r="A395" s="44"/>
      <c r="B395" s="44"/>
      <c r="C395" s="44"/>
      <c r="D395" s="44"/>
      <c r="E395" s="44"/>
      <c r="F395" s="44"/>
      <c r="G395" s="45"/>
      <c r="H395" s="15" t="s">
        <v>781</v>
      </c>
      <c r="I395" s="33" t="s">
        <v>2816</v>
      </c>
      <c r="J395" s="875" t="s">
        <v>2816</v>
      </c>
      <c r="K395" s="33" t="s">
        <v>1693</v>
      </c>
      <c r="L395" s="13" t="s">
        <v>1674</v>
      </c>
      <c r="M395" s="13">
        <v>0</v>
      </c>
      <c r="N395" s="14"/>
    </row>
    <row r="396" ht="18.95" customHeight="1" spans="1:14">
      <c r="A396" s="44"/>
      <c r="B396" s="44"/>
      <c r="C396" s="44"/>
      <c r="D396" s="44"/>
      <c r="E396" s="44"/>
      <c r="F396" s="44"/>
      <c r="G396" s="45"/>
      <c r="H396" s="15" t="s">
        <v>2817</v>
      </c>
      <c r="I396" s="33" t="s">
        <v>2818</v>
      </c>
      <c r="J396" s="875" t="s">
        <v>2818</v>
      </c>
      <c r="K396" s="33" t="s">
        <v>2819</v>
      </c>
      <c r="L396" s="13" t="s">
        <v>1674</v>
      </c>
      <c r="M396" s="13">
        <v>0</v>
      </c>
      <c r="N396" s="14"/>
    </row>
    <row r="397" ht="18.95" customHeight="1" spans="1:14">
      <c r="A397" s="44"/>
      <c r="B397" s="44"/>
      <c r="C397" s="44"/>
      <c r="D397" s="44"/>
      <c r="E397" s="44"/>
      <c r="F397" s="44"/>
      <c r="G397" s="45"/>
      <c r="H397" s="15" t="s">
        <v>2820</v>
      </c>
      <c r="I397" s="33" t="s">
        <v>2821</v>
      </c>
      <c r="J397" s="875" t="s">
        <v>2821</v>
      </c>
      <c r="K397" s="33" t="s">
        <v>2822</v>
      </c>
      <c r="L397" s="13" t="s">
        <v>1674</v>
      </c>
      <c r="M397" s="13">
        <v>0</v>
      </c>
      <c r="N397" s="14"/>
    </row>
    <row r="398" ht="18.95" customHeight="1" spans="1:14">
      <c r="A398" s="44"/>
      <c r="B398" s="44"/>
      <c r="C398" s="44"/>
      <c r="D398" s="44"/>
      <c r="E398" s="44"/>
      <c r="F398" s="44"/>
      <c r="G398" s="45"/>
      <c r="H398" s="15" t="s">
        <v>109</v>
      </c>
      <c r="I398" s="33" t="s">
        <v>2823</v>
      </c>
      <c r="J398" s="875" t="s">
        <v>2823</v>
      </c>
      <c r="K398" s="33" t="s">
        <v>1724</v>
      </c>
      <c r="L398" s="13" t="s">
        <v>1674</v>
      </c>
      <c r="M398" s="13">
        <v>0</v>
      </c>
      <c r="N398" s="14"/>
    </row>
    <row r="399" ht="18.95" customHeight="1" spans="1:14">
      <c r="A399" s="44"/>
      <c r="B399" s="44"/>
      <c r="C399" s="44"/>
      <c r="D399" s="44"/>
      <c r="E399" s="44"/>
      <c r="F399" s="44"/>
      <c r="G399" s="45"/>
      <c r="H399" s="15" t="s">
        <v>2824</v>
      </c>
      <c r="I399" s="33" t="s">
        <v>2825</v>
      </c>
      <c r="J399" s="875" t="s">
        <v>2825</v>
      </c>
      <c r="K399" s="33" t="s">
        <v>2826</v>
      </c>
      <c r="L399" s="13" t="s">
        <v>1674</v>
      </c>
      <c r="M399" s="13">
        <v>0</v>
      </c>
      <c r="N399" s="14"/>
    </row>
    <row r="400" ht="18.95" customHeight="1" spans="1:14">
      <c r="A400" s="44"/>
      <c r="B400" s="44"/>
      <c r="C400" s="44"/>
      <c r="D400" s="44"/>
      <c r="E400" s="44"/>
      <c r="F400" s="44"/>
      <c r="G400" s="45"/>
      <c r="H400" s="15" t="s">
        <v>2827</v>
      </c>
      <c r="I400" s="33" t="s">
        <v>2828</v>
      </c>
      <c r="J400" s="875" t="s">
        <v>2828</v>
      </c>
      <c r="K400" s="33" t="s">
        <v>2829</v>
      </c>
      <c r="L400" s="13" t="s">
        <v>1674</v>
      </c>
      <c r="M400" s="13">
        <v>0</v>
      </c>
      <c r="N400" s="14"/>
    </row>
    <row r="401" ht="18.95" customHeight="1" spans="1:14">
      <c r="A401" s="44"/>
      <c r="B401" s="44"/>
      <c r="C401" s="44"/>
      <c r="D401" s="44"/>
      <c r="E401" s="44"/>
      <c r="F401" s="44"/>
      <c r="G401" s="45"/>
      <c r="H401" s="15" t="s">
        <v>99</v>
      </c>
      <c r="I401" s="33" t="s">
        <v>2830</v>
      </c>
      <c r="J401" s="875" t="s">
        <v>2830</v>
      </c>
      <c r="K401" s="33" t="s">
        <v>1684</v>
      </c>
      <c r="L401" s="13" t="s">
        <v>1674</v>
      </c>
      <c r="M401" s="13">
        <v>0</v>
      </c>
      <c r="N401" s="14"/>
    </row>
    <row r="402" ht="18.95" customHeight="1" spans="1:14">
      <c r="A402" s="44"/>
      <c r="B402" s="44"/>
      <c r="C402" s="44"/>
      <c r="D402" s="44"/>
      <c r="E402" s="44"/>
      <c r="F402" s="44"/>
      <c r="G402" s="45"/>
      <c r="H402" s="15" t="s">
        <v>100</v>
      </c>
      <c r="I402" s="33" t="s">
        <v>2831</v>
      </c>
      <c r="J402" s="875" t="s">
        <v>2831</v>
      </c>
      <c r="K402" s="33" t="s">
        <v>1688</v>
      </c>
      <c r="L402" s="13" t="s">
        <v>1674</v>
      </c>
      <c r="M402" s="13">
        <v>0</v>
      </c>
      <c r="N402" s="14"/>
    </row>
    <row r="403" ht="18.95" customHeight="1" spans="1:14">
      <c r="A403" s="44"/>
      <c r="B403" s="44"/>
      <c r="C403" s="44"/>
      <c r="D403" s="44"/>
      <c r="E403" s="44"/>
      <c r="F403" s="44"/>
      <c r="G403" s="45"/>
      <c r="H403" s="15" t="s">
        <v>2832</v>
      </c>
      <c r="I403" s="33" t="s">
        <v>2833</v>
      </c>
      <c r="J403" s="875" t="s">
        <v>2833</v>
      </c>
      <c r="K403" s="33" t="s">
        <v>2834</v>
      </c>
      <c r="L403" s="13" t="s">
        <v>1674</v>
      </c>
      <c r="M403" s="13">
        <v>0</v>
      </c>
      <c r="N403" s="14"/>
    </row>
    <row r="404" ht="18.95" customHeight="1" spans="1:14">
      <c r="A404" s="44"/>
      <c r="B404" s="44"/>
      <c r="C404" s="44"/>
      <c r="D404" s="44"/>
      <c r="E404" s="44"/>
      <c r="F404" s="44"/>
      <c r="G404" s="45"/>
      <c r="H404" s="15" t="s">
        <v>2835</v>
      </c>
      <c r="I404" s="33" t="s">
        <v>2836</v>
      </c>
      <c r="J404" s="875" t="s">
        <v>2836</v>
      </c>
      <c r="K404" s="33" t="s">
        <v>2837</v>
      </c>
      <c r="L404" s="13" t="s">
        <v>1674</v>
      </c>
      <c r="M404" s="13">
        <v>0</v>
      </c>
      <c r="N404" s="14"/>
    </row>
    <row r="405" ht="18.95" customHeight="1" spans="1:14">
      <c r="A405" s="44"/>
      <c r="B405" s="44"/>
      <c r="C405" s="44"/>
      <c r="D405" s="44"/>
      <c r="E405" s="44"/>
      <c r="F405" s="44"/>
      <c r="G405" s="45"/>
      <c r="H405" s="15" t="s">
        <v>2838</v>
      </c>
      <c r="I405" s="33" t="s">
        <v>2839</v>
      </c>
      <c r="J405" s="875" t="s">
        <v>2839</v>
      </c>
      <c r="K405" s="33" t="s">
        <v>2840</v>
      </c>
      <c r="L405" s="13" t="s">
        <v>1674</v>
      </c>
      <c r="M405" s="13">
        <v>0</v>
      </c>
      <c r="N405" s="14"/>
    </row>
    <row r="406" ht="18.95" customHeight="1" spans="1:14">
      <c r="A406" s="44"/>
      <c r="B406" s="44"/>
      <c r="C406" s="44"/>
      <c r="D406" s="44"/>
      <c r="E406" s="44"/>
      <c r="F406" s="44"/>
      <c r="G406" s="45"/>
      <c r="H406" s="15" t="s">
        <v>2681</v>
      </c>
      <c r="I406" s="33" t="s">
        <v>2841</v>
      </c>
      <c r="J406" s="875" t="s">
        <v>2841</v>
      </c>
      <c r="K406" s="33" t="s">
        <v>2683</v>
      </c>
      <c r="L406" s="13" t="s">
        <v>1674</v>
      </c>
      <c r="M406" s="13">
        <v>0</v>
      </c>
      <c r="N406" s="14"/>
    </row>
    <row r="407" ht="18.95" customHeight="1" spans="1:14">
      <c r="A407" s="44"/>
      <c r="B407" s="44"/>
      <c r="C407" s="44"/>
      <c r="D407" s="44"/>
      <c r="E407" s="44"/>
      <c r="F407" s="44"/>
      <c r="G407" s="45"/>
      <c r="H407" s="15" t="s">
        <v>2842</v>
      </c>
      <c r="I407" s="33" t="s">
        <v>2843</v>
      </c>
      <c r="J407" s="875" t="s">
        <v>2843</v>
      </c>
      <c r="K407" s="33" t="s">
        <v>2844</v>
      </c>
      <c r="L407" s="13" t="s">
        <v>1674</v>
      </c>
      <c r="M407" s="13">
        <v>0</v>
      </c>
      <c r="N407" s="14"/>
    </row>
    <row r="408" ht="18.95" customHeight="1" spans="1:14">
      <c r="A408" s="44"/>
      <c r="B408" s="44"/>
      <c r="C408" s="44"/>
      <c r="D408" s="44"/>
      <c r="E408" s="44"/>
      <c r="F408" s="44"/>
      <c r="G408" s="45"/>
      <c r="H408" s="15" t="s">
        <v>178</v>
      </c>
      <c r="I408" s="33" t="s">
        <v>2845</v>
      </c>
      <c r="J408" s="875" t="s">
        <v>2845</v>
      </c>
      <c r="K408" s="33" t="s">
        <v>2846</v>
      </c>
      <c r="L408" s="13" t="s">
        <v>1674</v>
      </c>
      <c r="M408" s="13">
        <v>0</v>
      </c>
      <c r="N408" s="14"/>
    </row>
    <row r="409" ht="18.95" customHeight="1" spans="1:14">
      <c r="A409" s="44"/>
      <c r="B409" s="44"/>
      <c r="C409" s="44"/>
      <c r="D409" s="44"/>
      <c r="E409" s="44"/>
      <c r="F409" s="44"/>
      <c r="G409" s="45"/>
      <c r="H409" s="15" t="s">
        <v>1193</v>
      </c>
      <c r="I409" s="33" t="s">
        <v>1192</v>
      </c>
      <c r="J409" s="875" t="s">
        <v>1192</v>
      </c>
      <c r="K409" s="33" t="s">
        <v>1932</v>
      </c>
      <c r="L409" s="13" t="s">
        <v>1674</v>
      </c>
      <c r="M409" s="13">
        <v>29146</v>
      </c>
      <c r="N409" s="14"/>
    </row>
    <row r="410" ht="18.95" customHeight="1" spans="1:14">
      <c r="A410" s="44"/>
      <c r="B410" s="44"/>
      <c r="C410" s="44"/>
      <c r="D410" s="44"/>
      <c r="E410" s="44"/>
      <c r="F410" s="44"/>
      <c r="G410" s="45"/>
      <c r="H410" s="15" t="s">
        <v>181</v>
      </c>
      <c r="I410" s="33" t="s">
        <v>2847</v>
      </c>
      <c r="J410" s="875" t="s">
        <v>2847</v>
      </c>
      <c r="K410" s="33" t="s">
        <v>2848</v>
      </c>
      <c r="L410" s="13" t="s">
        <v>1674</v>
      </c>
      <c r="M410" s="13">
        <v>329</v>
      </c>
      <c r="N410" s="14"/>
    </row>
    <row r="411" ht="18.95" customHeight="1" spans="1:14">
      <c r="A411" s="44"/>
      <c r="B411" s="44"/>
      <c r="C411" s="44"/>
      <c r="D411" s="44"/>
      <c r="E411" s="44"/>
      <c r="F411" s="44"/>
      <c r="G411" s="45"/>
      <c r="H411" s="15" t="s">
        <v>99</v>
      </c>
      <c r="I411" s="33" t="s">
        <v>2849</v>
      </c>
      <c r="J411" s="875" t="s">
        <v>2849</v>
      </c>
      <c r="K411" s="33" t="s">
        <v>1684</v>
      </c>
      <c r="L411" s="13" t="s">
        <v>1674</v>
      </c>
      <c r="M411" s="13">
        <v>169</v>
      </c>
      <c r="N411" s="14"/>
    </row>
    <row r="412" ht="18.95" customHeight="1" spans="1:14">
      <c r="A412" s="44"/>
      <c r="B412" s="44"/>
      <c r="C412" s="44"/>
      <c r="D412" s="44"/>
      <c r="E412" s="44"/>
      <c r="F412" s="44"/>
      <c r="G412" s="45"/>
      <c r="H412" s="15" t="s">
        <v>100</v>
      </c>
      <c r="I412" s="33" t="s">
        <v>2850</v>
      </c>
      <c r="J412" s="875" t="s">
        <v>2850</v>
      </c>
      <c r="K412" s="33" t="s">
        <v>1688</v>
      </c>
      <c r="L412" s="13" t="s">
        <v>1674</v>
      </c>
      <c r="M412" s="13">
        <v>160</v>
      </c>
      <c r="N412" s="14"/>
    </row>
    <row r="413" ht="18.95" customHeight="1" spans="1:14">
      <c r="A413" s="44"/>
      <c r="B413" s="44"/>
      <c r="C413" s="44"/>
      <c r="D413" s="44"/>
      <c r="E413" s="44"/>
      <c r="F413" s="44"/>
      <c r="G413" s="45"/>
      <c r="H413" s="15" t="s">
        <v>781</v>
      </c>
      <c r="I413" s="33" t="s">
        <v>2851</v>
      </c>
      <c r="J413" s="875" t="s">
        <v>2851</v>
      </c>
      <c r="K413" s="33" t="s">
        <v>1693</v>
      </c>
      <c r="L413" s="13" t="s">
        <v>1674</v>
      </c>
      <c r="M413" s="13">
        <v>0</v>
      </c>
      <c r="N413" s="14"/>
    </row>
    <row r="414" ht="18.95" customHeight="1" spans="1:14">
      <c r="A414" s="44"/>
      <c r="B414" s="44"/>
      <c r="C414" s="44"/>
      <c r="D414" s="44"/>
      <c r="E414" s="44"/>
      <c r="F414" s="44"/>
      <c r="G414" s="45"/>
      <c r="H414" s="15" t="s">
        <v>182</v>
      </c>
      <c r="I414" s="33" t="s">
        <v>2852</v>
      </c>
      <c r="J414" s="875" t="s">
        <v>2852</v>
      </c>
      <c r="K414" s="33" t="s">
        <v>2853</v>
      </c>
      <c r="L414" s="13" t="s">
        <v>1674</v>
      </c>
      <c r="M414" s="13">
        <v>0</v>
      </c>
      <c r="N414" s="14"/>
    </row>
    <row r="415" ht="18.95" customHeight="1" spans="1:14">
      <c r="A415" s="44"/>
      <c r="B415" s="44"/>
      <c r="C415" s="44"/>
      <c r="D415" s="44"/>
      <c r="E415" s="44"/>
      <c r="F415" s="44"/>
      <c r="G415" s="45"/>
      <c r="H415" s="15" t="s">
        <v>183</v>
      </c>
      <c r="I415" s="33" t="s">
        <v>2854</v>
      </c>
      <c r="J415" s="875" t="s">
        <v>2854</v>
      </c>
      <c r="K415" s="33" t="s">
        <v>2855</v>
      </c>
      <c r="L415" s="13" t="s">
        <v>1674</v>
      </c>
      <c r="M415" s="13">
        <v>26936</v>
      </c>
      <c r="N415" s="14"/>
    </row>
    <row r="416" ht="18.95" customHeight="1" spans="1:14">
      <c r="A416" s="44"/>
      <c r="B416" s="44"/>
      <c r="C416" s="44"/>
      <c r="D416" s="44"/>
      <c r="E416" s="44"/>
      <c r="F416" s="44"/>
      <c r="G416" s="45"/>
      <c r="H416" s="15" t="s">
        <v>184</v>
      </c>
      <c r="I416" s="33" t="s">
        <v>2856</v>
      </c>
      <c r="J416" s="875" t="s">
        <v>2856</v>
      </c>
      <c r="K416" s="33" t="s">
        <v>2857</v>
      </c>
      <c r="L416" s="13" t="s">
        <v>1674</v>
      </c>
      <c r="M416" s="13">
        <v>1532</v>
      </c>
      <c r="N416" s="14"/>
    </row>
    <row r="417" ht="18.95" customHeight="1" spans="1:14">
      <c r="A417" s="44"/>
      <c r="B417" s="44"/>
      <c r="C417" s="44"/>
      <c r="D417" s="44"/>
      <c r="E417" s="44"/>
      <c r="F417" s="44"/>
      <c r="G417" s="45"/>
      <c r="H417" s="15" t="s">
        <v>185</v>
      </c>
      <c r="I417" s="33" t="s">
        <v>2858</v>
      </c>
      <c r="J417" s="875" t="s">
        <v>2858</v>
      </c>
      <c r="K417" s="33" t="s">
        <v>2859</v>
      </c>
      <c r="L417" s="13" t="s">
        <v>1674</v>
      </c>
      <c r="M417" s="13">
        <v>13965</v>
      </c>
      <c r="N417" s="14"/>
    </row>
    <row r="418" ht="18.95" customHeight="1" spans="1:14">
      <c r="A418" s="44"/>
      <c r="B418" s="44"/>
      <c r="C418" s="44"/>
      <c r="D418" s="44"/>
      <c r="E418" s="44"/>
      <c r="F418" s="44"/>
      <c r="G418" s="45"/>
      <c r="H418" s="15" t="s">
        <v>186</v>
      </c>
      <c r="I418" s="33" t="s">
        <v>2860</v>
      </c>
      <c r="J418" s="875" t="s">
        <v>2860</v>
      </c>
      <c r="K418" s="33" t="s">
        <v>2861</v>
      </c>
      <c r="L418" s="13" t="s">
        <v>1674</v>
      </c>
      <c r="M418" s="13">
        <v>7138</v>
      </c>
      <c r="N418" s="14"/>
    </row>
    <row r="419" ht="18.95" customHeight="1" spans="1:14">
      <c r="A419" s="44"/>
      <c r="B419" s="44"/>
      <c r="C419" s="44"/>
      <c r="D419" s="44"/>
      <c r="E419" s="44"/>
      <c r="F419" s="44"/>
      <c r="G419" s="45"/>
      <c r="H419" s="15" t="s">
        <v>187</v>
      </c>
      <c r="I419" s="33" t="s">
        <v>2862</v>
      </c>
      <c r="J419" s="875" t="s">
        <v>2862</v>
      </c>
      <c r="K419" s="33" t="s">
        <v>2863</v>
      </c>
      <c r="L419" s="13" t="s">
        <v>1674</v>
      </c>
      <c r="M419" s="13">
        <v>4295</v>
      </c>
      <c r="N419" s="14"/>
    </row>
    <row r="420" ht="18.95" customHeight="1" spans="1:14">
      <c r="A420" s="44"/>
      <c r="B420" s="44"/>
      <c r="C420" s="44"/>
      <c r="D420" s="44"/>
      <c r="E420" s="44"/>
      <c r="F420" s="44"/>
      <c r="G420" s="45"/>
      <c r="H420" s="15" t="s">
        <v>2864</v>
      </c>
      <c r="I420" s="33" t="s">
        <v>2865</v>
      </c>
      <c r="J420" s="875" t="s">
        <v>2865</v>
      </c>
      <c r="K420" s="33" t="s">
        <v>2866</v>
      </c>
      <c r="L420" s="13" t="s">
        <v>1674</v>
      </c>
      <c r="M420" s="13">
        <v>0</v>
      </c>
      <c r="N420" s="14"/>
    </row>
    <row r="421" ht="18.95" customHeight="1" spans="1:14">
      <c r="A421" s="44"/>
      <c r="B421" s="44"/>
      <c r="C421" s="44"/>
      <c r="D421" s="44"/>
      <c r="E421" s="44"/>
      <c r="F421" s="44"/>
      <c r="G421" s="45"/>
      <c r="H421" s="15" t="s">
        <v>2867</v>
      </c>
      <c r="I421" s="33" t="s">
        <v>2868</v>
      </c>
      <c r="J421" s="875" t="s">
        <v>2868</v>
      </c>
      <c r="K421" s="33" t="s">
        <v>2869</v>
      </c>
      <c r="L421" s="13" t="s">
        <v>1674</v>
      </c>
      <c r="M421" s="13">
        <v>0</v>
      </c>
      <c r="N421" s="14"/>
    </row>
    <row r="422" ht="18.95" customHeight="1" spans="1:14">
      <c r="A422" s="44"/>
      <c r="B422" s="44"/>
      <c r="C422" s="44"/>
      <c r="D422" s="44"/>
      <c r="E422" s="44"/>
      <c r="F422" s="44"/>
      <c r="G422" s="45"/>
      <c r="H422" s="15" t="s">
        <v>2870</v>
      </c>
      <c r="I422" s="33" t="s">
        <v>2871</v>
      </c>
      <c r="J422" s="875" t="s">
        <v>2871</v>
      </c>
      <c r="K422" s="33" t="s">
        <v>2872</v>
      </c>
      <c r="L422" s="13" t="s">
        <v>1674</v>
      </c>
      <c r="M422" s="13"/>
      <c r="N422" s="14"/>
    </row>
    <row r="423" ht="18.95" customHeight="1" spans="1:14">
      <c r="A423" s="44"/>
      <c r="B423" s="44"/>
      <c r="C423" s="44"/>
      <c r="D423" s="44"/>
      <c r="E423" s="44"/>
      <c r="F423" s="44"/>
      <c r="G423" s="45"/>
      <c r="H423" s="15" t="s">
        <v>188</v>
      </c>
      <c r="I423" s="33" t="s">
        <v>2873</v>
      </c>
      <c r="J423" s="875" t="s">
        <v>2873</v>
      </c>
      <c r="K423" s="33" t="s">
        <v>2874</v>
      </c>
      <c r="L423" s="13" t="s">
        <v>1674</v>
      </c>
      <c r="M423" s="13">
        <v>6</v>
      </c>
      <c r="N423" s="14"/>
    </row>
    <row r="424" ht="18.95" customHeight="1" spans="1:14">
      <c r="A424" s="44"/>
      <c r="B424" s="44"/>
      <c r="C424" s="44"/>
      <c r="D424" s="44"/>
      <c r="E424" s="44"/>
      <c r="F424" s="44"/>
      <c r="G424" s="45"/>
      <c r="H424" s="15" t="s">
        <v>189</v>
      </c>
      <c r="I424" s="33" t="s">
        <v>2875</v>
      </c>
      <c r="J424" s="875" t="s">
        <v>2875</v>
      </c>
      <c r="K424" s="33" t="s">
        <v>2876</v>
      </c>
      <c r="L424" s="13" t="s">
        <v>1674</v>
      </c>
      <c r="M424" s="13">
        <v>532</v>
      </c>
      <c r="N424" s="14"/>
    </row>
    <row r="425" ht="18.95" customHeight="1" spans="1:14">
      <c r="A425" s="44"/>
      <c r="B425" s="44"/>
      <c r="C425" s="44"/>
      <c r="D425" s="44"/>
      <c r="E425" s="44"/>
      <c r="F425" s="44"/>
      <c r="G425" s="45"/>
      <c r="H425" s="15" t="s">
        <v>2877</v>
      </c>
      <c r="I425" s="33" t="s">
        <v>2878</v>
      </c>
      <c r="J425" s="875" t="s">
        <v>2878</v>
      </c>
      <c r="K425" s="33" t="s">
        <v>2879</v>
      </c>
      <c r="L425" s="13" t="s">
        <v>1674</v>
      </c>
      <c r="M425" s="13">
        <v>0</v>
      </c>
      <c r="N425" s="14"/>
    </row>
    <row r="426" ht="18.95" customHeight="1" spans="1:14">
      <c r="A426" s="44"/>
      <c r="B426" s="44"/>
      <c r="C426" s="44"/>
      <c r="D426" s="44"/>
      <c r="E426" s="44"/>
      <c r="F426" s="44"/>
      <c r="G426" s="45"/>
      <c r="H426" s="15" t="s">
        <v>2880</v>
      </c>
      <c r="I426" s="33" t="s">
        <v>2881</v>
      </c>
      <c r="J426" s="875" t="s">
        <v>2881</v>
      </c>
      <c r="K426" s="33" t="s">
        <v>2882</v>
      </c>
      <c r="L426" s="13" t="s">
        <v>1674</v>
      </c>
      <c r="M426" s="13">
        <v>0</v>
      </c>
      <c r="N426" s="14"/>
    </row>
    <row r="427" ht="18.95" customHeight="1" spans="1:14">
      <c r="A427" s="44"/>
      <c r="B427" s="44"/>
      <c r="C427" s="44"/>
      <c r="D427" s="44"/>
      <c r="E427" s="44"/>
      <c r="F427" s="44"/>
      <c r="G427" s="45"/>
      <c r="H427" s="15" t="s">
        <v>2883</v>
      </c>
      <c r="I427" s="33" t="s">
        <v>2884</v>
      </c>
      <c r="J427" s="875" t="s">
        <v>2884</v>
      </c>
      <c r="K427" s="33" t="s">
        <v>2885</v>
      </c>
      <c r="L427" s="13" t="s">
        <v>1674</v>
      </c>
      <c r="M427" s="13">
        <v>0</v>
      </c>
      <c r="N427" s="14"/>
    </row>
    <row r="428" ht="18.95" customHeight="1" spans="1:14">
      <c r="A428" s="44"/>
      <c r="B428" s="44"/>
      <c r="C428" s="44"/>
      <c r="D428" s="44"/>
      <c r="E428" s="44"/>
      <c r="F428" s="44"/>
      <c r="G428" s="45"/>
      <c r="H428" s="15" t="s">
        <v>190</v>
      </c>
      <c r="I428" s="33" t="s">
        <v>2886</v>
      </c>
      <c r="J428" s="875" t="s">
        <v>2886</v>
      </c>
      <c r="K428" s="33" t="s">
        <v>2887</v>
      </c>
      <c r="L428" s="13" t="s">
        <v>1674</v>
      </c>
      <c r="M428" s="13">
        <v>513</v>
      </c>
      <c r="N428" s="14"/>
    </row>
    <row r="429" ht="18.95" customHeight="1" spans="1:14">
      <c r="A429" s="44"/>
      <c r="B429" s="44"/>
      <c r="C429" s="44"/>
      <c r="D429" s="44"/>
      <c r="E429" s="44"/>
      <c r="F429" s="44"/>
      <c r="G429" s="45"/>
      <c r="H429" s="15" t="s">
        <v>789</v>
      </c>
      <c r="I429" s="33" t="s">
        <v>2888</v>
      </c>
      <c r="J429" s="875" t="s">
        <v>2888</v>
      </c>
      <c r="K429" s="33" t="s">
        <v>2889</v>
      </c>
      <c r="L429" s="13" t="s">
        <v>1674</v>
      </c>
      <c r="M429" s="13">
        <v>0</v>
      </c>
      <c r="N429" s="14"/>
    </row>
    <row r="430" ht="18.95" customHeight="1" spans="1:14">
      <c r="A430" s="44"/>
      <c r="B430" s="44"/>
      <c r="C430" s="44"/>
      <c r="D430" s="44"/>
      <c r="E430" s="44"/>
      <c r="F430" s="44"/>
      <c r="G430" s="45"/>
      <c r="H430" s="15" t="s">
        <v>2890</v>
      </c>
      <c r="I430" s="33" t="s">
        <v>2891</v>
      </c>
      <c r="J430" s="875" t="s">
        <v>2891</v>
      </c>
      <c r="K430" s="33" t="s">
        <v>2892</v>
      </c>
      <c r="L430" s="13" t="s">
        <v>1674</v>
      </c>
      <c r="M430" s="13">
        <v>19</v>
      </c>
      <c r="N430" s="14"/>
    </row>
    <row r="431" ht="18.95" customHeight="1" spans="1:14">
      <c r="A431" s="44"/>
      <c r="B431" s="44"/>
      <c r="C431" s="44"/>
      <c r="D431" s="44"/>
      <c r="E431" s="44"/>
      <c r="F431" s="44"/>
      <c r="G431" s="45"/>
      <c r="H431" s="15" t="s">
        <v>2893</v>
      </c>
      <c r="I431" s="33" t="s">
        <v>2894</v>
      </c>
      <c r="J431" s="875" t="s">
        <v>2894</v>
      </c>
      <c r="K431" s="33" t="s">
        <v>2895</v>
      </c>
      <c r="L431" s="13" t="s">
        <v>1674</v>
      </c>
      <c r="M431" s="13">
        <v>0</v>
      </c>
      <c r="N431" s="14"/>
    </row>
    <row r="432" ht="18.95" customHeight="1" spans="1:14">
      <c r="A432" s="44"/>
      <c r="B432" s="44"/>
      <c r="C432" s="44"/>
      <c r="D432" s="44"/>
      <c r="E432" s="44"/>
      <c r="F432" s="44"/>
      <c r="G432" s="45"/>
      <c r="H432" s="15" t="s">
        <v>2896</v>
      </c>
      <c r="I432" s="33" t="s">
        <v>2897</v>
      </c>
      <c r="J432" s="875" t="s">
        <v>2897</v>
      </c>
      <c r="K432" s="33" t="s">
        <v>2898</v>
      </c>
      <c r="L432" s="13" t="s">
        <v>1674</v>
      </c>
      <c r="M432" s="13">
        <v>0</v>
      </c>
      <c r="N432" s="14"/>
    </row>
    <row r="433" ht="18.95" customHeight="1" spans="1:14">
      <c r="A433" s="44"/>
      <c r="B433" s="44"/>
      <c r="C433" s="44"/>
      <c r="D433" s="44"/>
      <c r="E433" s="44"/>
      <c r="F433" s="44"/>
      <c r="G433" s="45"/>
      <c r="H433" s="15" t="s">
        <v>2899</v>
      </c>
      <c r="I433" s="33" t="s">
        <v>2900</v>
      </c>
      <c r="J433" s="875" t="s">
        <v>2900</v>
      </c>
      <c r="K433" s="33" t="s">
        <v>2901</v>
      </c>
      <c r="L433" s="13" t="s">
        <v>1674</v>
      </c>
      <c r="M433" s="13">
        <v>0</v>
      </c>
      <c r="N433" s="14"/>
    </row>
    <row r="434" ht="18.95" customHeight="1" spans="1:14">
      <c r="A434" s="44"/>
      <c r="B434" s="44"/>
      <c r="C434" s="44"/>
      <c r="D434" s="44"/>
      <c r="E434" s="44"/>
      <c r="F434" s="44"/>
      <c r="G434" s="45"/>
      <c r="H434" s="15" t="s">
        <v>2902</v>
      </c>
      <c r="I434" s="33" t="s">
        <v>2903</v>
      </c>
      <c r="J434" s="875" t="s">
        <v>2903</v>
      </c>
      <c r="K434" s="33" t="s">
        <v>2904</v>
      </c>
      <c r="L434" s="13" t="s">
        <v>1674</v>
      </c>
      <c r="M434" s="13">
        <v>0</v>
      </c>
      <c r="N434" s="14"/>
    </row>
    <row r="435" ht="18.95" customHeight="1" spans="1:14">
      <c r="A435" s="44"/>
      <c r="B435" s="44"/>
      <c r="C435" s="44"/>
      <c r="D435" s="44"/>
      <c r="E435" s="44"/>
      <c r="F435" s="44"/>
      <c r="G435" s="45"/>
      <c r="H435" s="15" t="s">
        <v>2905</v>
      </c>
      <c r="I435" s="33" t="s">
        <v>2906</v>
      </c>
      <c r="J435" s="875" t="s">
        <v>2906</v>
      </c>
      <c r="K435" s="33" t="s">
        <v>2907</v>
      </c>
      <c r="L435" s="13" t="s">
        <v>1674</v>
      </c>
      <c r="M435" s="13">
        <v>0</v>
      </c>
      <c r="N435" s="14"/>
    </row>
    <row r="436" ht="18.95" customHeight="1" spans="1:14">
      <c r="A436" s="44"/>
      <c r="B436" s="44"/>
      <c r="C436" s="44"/>
      <c r="D436" s="44"/>
      <c r="E436" s="44"/>
      <c r="F436" s="44"/>
      <c r="G436" s="45"/>
      <c r="H436" s="15" t="s">
        <v>2908</v>
      </c>
      <c r="I436" s="33" t="s">
        <v>2909</v>
      </c>
      <c r="J436" s="875" t="s">
        <v>2909</v>
      </c>
      <c r="K436" s="33" t="s">
        <v>2910</v>
      </c>
      <c r="L436" s="13" t="s">
        <v>1674</v>
      </c>
      <c r="M436" s="13">
        <v>0</v>
      </c>
      <c r="N436" s="14"/>
    </row>
    <row r="437" ht="18.95" customHeight="1" spans="1:14">
      <c r="A437" s="44"/>
      <c r="B437" s="44"/>
      <c r="C437" s="44"/>
      <c r="D437" s="44"/>
      <c r="E437" s="44"/>
      <c r="F437" s="44"/>
      <c r="G437" s="45"/>
      <c r="H437" s="15" t="s">
        <v>2911</v>
      </c>
      <c r="I437" s="33" t="s">
        <v>2912</v>
      </c>
      <c r="J437" s="875" t="s">
        <v>2912</v>
      </c>
      <c r="K437" s="33" t="s">
        <v>2913</v>
      </c>
      <c r="L437" s="13" t="s">
        <v>1674</v>
      </c>
      <c r="M437" s="13">
        <v>0</v>
      </c>
      <c r="N437" s="14"/>
    </row>
    <row r="438" ht="18.95" customHeight="1" spans="1:14">
      <c r="A438" s="44"/>
      <c r="B438" s="44"/>
      <c r="C438" s="44"/>
      <c r="D438" s="44"/>
      <c r="E438" s="44"/>
      <c r="F438" s="44"/>
      <c r="G438" s="45"/>
      <c r="H438" s="15" t="s">
        <v>2914</v>
      </c>
      <c r="I438" s="33" t="s">
        <v>2915</v>
      </c>
      <c r="J438" s="875" t="s">
        <v>2915</v>
      </c>
      <c r="K438" s="33" t="s">
        <v>2916</v>
      </c>
      <c r="L438" s="13" t="s">
        <v>1674</v>
      </c>
      <c r="M438" s="13">
        <v>0</v>
      </c>
      <c r="N438" s="14"/>
    </row>
    <row r="439" ht="18.95" customHeight="1" spans="1:14">
      <c r="A439" s="44"/>
      <c r="B439" s="44"/>
      <c r="C439" s="44"/>
      <c r="D439" s="44"/>
      <c r="E439" s="44"/>
      <c r="F439" s="44"/>
      <c r="G439" s="45"/>
      <c r="H439" s="15" t="s">
        <v>2917</v>
      </c>
      <c r="I439" s="33" t="s">
        <v>2918</v>
      </c>
      <c r="J439" s="875" t="s">
        <v>2918</v>
      </c>
      <c r="K439" s="33" t="s">
        <v>2919</v>
      </c>
      <c r="L439" s="13" t="s">
        <v>1674</v>
      </c>
      <c r="M439" s="13">
        <v>0</v>
      </c>
      <c r="N439" s="14"/>
    </row>
    <row r="440" ht="18.95" customHeight="1" spans="1:14">
      <c r="A440" s="44"/>
      <c r="B440" s="44"/>
      <c r="C440" s="44"/>
      <c r="D440" s="44"/>
      <c r="E440" s="44"/>
      <c r="F440" s="44"/>
      <c r="G440" s="45"/>
      <c r="H440" s="15" t="s">
        <v>2920</v>
      </c>
      <c r="I440" s="33" t="s">
        <v>2921</v>
      </c>
      <c r="J440" s="875" t="s">
        <v>2921</v>
      </c>
      <c r="K440" s="33" t="s">
        <v>2922</v>
      </c>
      <c r="L440" s="13" t="s">
        <v>1674</v>
      </c>
      <c r="M440" s="13">
        <v>0</v>
      </c>
      <c r="N440" s="14"/>
    </row>
    <row r="441" ht="18.95" customHeight="1" spans="1:14">
      <c r="A441" s="44"/>
      <c r="B441" s="44"/>
      <c r="C441" s="44"/>
      <c r="D441" s="44"/>
      <c r="E441" s="44"/>
      <c r="F441" s="44"/>
      <c r="G441" s="45"/>
      <c r="H441" s="15" t="s">
        <v>2923</v>
      </c>
      <c r="I441" s="33" t="s">
        <v>2924</v>
      </c>
      <c r="J441" s="875" t="s">
        <v>2924</v>
      </c>
      <c r="K441" s="33" t="s">
        <v>2925</v>
      </c>
      <c r="L441" s="13" t="s">
        <v>1674</v>
      </c>
      <c r="M441" s="13">
        <v>0</v>
      </c>
      <c r="N441" s="14"/>
    </row>
    <row r="442" ht="18.95" customHeight="1" spans="1:14">
      <c r="A442" s="44"/>
      <c r="B442" s="44"/>
      <c r="C442" s="44"/>
      <c r="D442" s="44"/>
      <c r="E442" s="44"/>
      <c r="F442" s="44"/>
      <c r="G442" s="45"/>
      <c r="H442" s="15" t="s">
        <v>2926</v>
      </c>
      <c r="I442" s="33" t="s">
        <v>2927</v>
      </c>
      <c r="J442" s="875" t="s">
        <v>2927</v>
      </c>
      <c r="K442" s="33" t="s">
        <v>2928</v>
      </c>
      <c r="L442" s="13" t="s">
        <v>1674</v>
      </c>
      <c r="M442" s="13">
        <v>0</v>
      </c>
      <c r="N442" s="14"/>
    </row>
    <row r="443" ht="18.95" customHeight="1" spans="1:14">
      <c r="A443" s="44"/>
      <c r="B443" s="44"/>
      <c r="C443" s="44"/>
      <c r="D443" s="44"/>
      <c r="E443" s="44"/>
      <c r="F443" s="44"/>
      <c r="G443" s="45"/>
      <c r="H443" s="15" t="s">
        <v>2929</v>
      </c>
      <c r="I443" s="33" t="s">
        <v>2930</v>
      </c>
      <c r="J443" s="875" t="s">
        <v>2930</v>
      </c>
      <c r="K443" s="33" t="s">
        <v>2931</v>
      </c>
      <c r="L443" s="13" t="s">
        <v>1674</v>
      </c>
      <c r="M443" s="13">
        <v>0</v>
      </c>
      <c r="N443" s="14"/>
    </row>
    <row r="444" ht="18.95" customHeight="1" spans="1:14">
      <c r="A444" s="44"/>
      <c r="B444" s="44"/>
      <c r="C444" s="44"/>
      <c r="D444" s="44"/>
      <c r="E444" s="44"/>
      <c r="F444" s="44"/>
      <c r="G444" s="45"/>
      <c r="H444" s="15" t="s">
        <v>2932</v>
      </c>
      <c r="I444" s="33" t="s">
        <v>2933</v>
      </c>
      <c r="J444" s="875" t="s">
        <v>2933</v>
      </c>
      <c r="K444" s="33" t="s">
        <v>2934</v>
      </c>
      <c r="L444" s="13" t="s">
        <v>1674</v>
      </c>
      <c r="M444" s="13">
        <v>0</v>
      </c>
      <c r="N444" s="14"/>
    </row>
    <row r="445" ht="18.95" customHeight="1" spans="1:14">
      <c r="A445" s="44"/>
      <c r="B445" s="44"/>
      <c r="C445" s="44"/>
      <c r="D445" s="44"/>
      <c r="E445" s="44"/>
      <c r="F445" s="44"/>
      <c r="G445" s="45"/>
      <c r="H445" s="15" t="s">
        <v>191</v>
      </c>
      <c r="I445" s="33" t="s">
        <v>2935</v>
      </c>
      <c r="J445" s="875" t="s">
        <v>2935</v>
      </c>
      <c r="K445" s="33" t="s">
        <v>2936</v>
      </c>
      <c r="L445" s="13" t="s">
        <v>1674</v>
      </c>
      <c r="M445" s="13">
        <v>33</v>
      </c>
      <c r="N445" s="14"/>
    </row>
    <row r="446" ht="18.95" customHeight="1" spans="1:14">
      <c r="A446" s="44"/>
      <c r="B446" s="44"/>
      <c r="C446" s="44"/>
      <c r="D446" s="44"/>
      <c r="E446" s="44"/>
      <c r="F446" s="44"/>
      <c r="G446" s="45"/>
      <c r="H446" s="15" t="s">
        <v>192</v>
      </c>
      <c r="I446" s="33" t="s">
        <v>2937</v>
      </c>
      <c r="J446" s="875" t="s">
        <v>2937</v>
      </c>
      <c r="K446" s="33" t="s">
        <v>2938</v>
      </c>
      <c r="L446" s="13" t="s">
        <v>1674</v>
      </c>
      <c r="M446" s="13">
        <v>33</v>
      </c>
      <c r="N446" s="14"/>
    </row>
    <row r="447" ht="18.95" customHeight="1" spans="1:14">
      <c r="A447" s="44"/>
      <c r="B447" s="44"/>
      <c r="C447" s="44"/>
      <c r="D447" s="44"/>
      <c r="E447" s="44"/>
      <c r="F447" s="44"/>
      <c r="G447" s="45"/>
      <c r="H447" s="15" t="s">
        <v>2939</v>
      </c>
      <c r="I447" s="33" t="s">
        <v>2940</v>
      </c>
      <c r="J447" s="875" t="s">
        <v>2940</v>
      </c>
      <c r="K447" s="33" t="s">
        <v>2941</v>
      </c>
      <c r="L447" s="13" t="s">
        <v>1674</v>
      </c>
      <c r="M447" s="13">
        <v>0</v>
      </c>
      <c r="N447" s="14"/>
    </row>
    <row r="448" ht="18.95" customHeight="1" spans="1:14">
      <c r="A448" s="44"/>
      <c r="B448" s="44"/>
      <c r="C448" s="44"/>
      <c r="D448" s="44"/>
      <c r="E448" s="44"/>
      <c r="F448" s="44"/>
      <c r="G448" s="45"/>
      <c r="H448" s="15" t="s">
        <v>2942</v>
      </c>
      <c r="I448" s="33" t="s">
        <v>2943</v>
      </c>
      <c r="J448" s="875" t="s">
        <v>2943</v>
      </c>
      <c r="K448" s="33" t="s">
        <v>2944</v>
      </c>
      <c r="L448" s="13" t="s">
        <v>1674</v>
      </c>
      <c r="M448" s="13">
        <v>0</v>
      </c>
      <c r="N448" s="14"/>
    </row>
    <row r="449" ht="18.95" customHeight="1" spans="1:14">
      <c r="A449" s="44"/>
      <c r="B449" s="44"/>
      <c r="C449" s="44"/>
      <c r="D449" s="44"/>
      <c r="E449" s="44"/>
      <c r="F449" s="44"/>
      <c r="G449" s="45"/>
      <c r="H449" s="15" t="s">
        <v>193</v>
      </c>
      <c r="I449" s="33" t="s">
        <v>2945</v>
      </c>
      <c r="J449" s="875" t="s">
        <v>2945</v>
      </c>
      <c r="K449" s="33" t="s">
        <v>2946</v>
      </c>
      <c r="L449" s="13" t="s">
        <v>1674</v>
      </c>
      <c r="M449" s="13">
        <v>193</v>
      </c>
      <c r="N449" s="14"/>
    </row>
    <row r="450" ht="18.95" customHeight="1" spans="1:14">
      <c r="A450" s="44"/>
      <c r="B450" s="44"/>
      <c r="C450" s="44"/>
      <c r="D450" s="44"/>
      <c r="E450" s="44"/>
      <c r="F450" s="44"/>
      <c r="G450" s="45"/>
      <c r="H450" s="15" t="s">
        <v>194</v>
      </c>
      <c r="I450" s="33" t="s">
        <v>2947</v>
      </c>
      <c r="J450" s="875" t="s">
        <v>2947</v>
      </c>
      <c r="K450" s="33" t="s">
        <v>2948</v>
      </c>
      <c r="L450" s="13" t="s">
        <v>1674</v>
      </c>
      <c r="M450" s="13">
        <v>96</v>
      </c>
      <c r="N450" s="14"/>
    </row>
    <row r="451" ht="18.95" customHeight="1" spans="1:14">
      <c r="A451" s="44"/>
      <c r="B451" s="44"/>
      <c r="C451" s="44"/>
      <c r="D451" s="44"/>
      <c r="E451" s="44"/>
      <c r="F451" s="44"/>
      <c r="G451" s="45"/>
      <c r="H451" s="15" t="s">
        <v>195</v>
      </c>
      <c r="I451" s="33" t="s">
        <v>2949</v>
      </c>
      <c r="J451" s="875" t="s">
        <v>2949</v>
      </c>
      <c r="K451" s="33" t="s">
        <v>2950</v>
      </c>
      <c r="L451" s="13" t="s">
        <v>1674</v>
      </c>
      <c r="M451" s="13">
        <v>97</v>
      </c>
      <c r="N451" s="14"/>
    </row>
    <row r="452" ht="18.95" customHeight="1" spans="1:14">
      <c r="A452" s="44"/>
      <c r="B452" s="44"/>
      <c r="C452" s="44"/>
      <c r="D452" s="44"/>
      <c r="E452" s="44"/>
      <c r="F452" s="44"/>
      <c r="G452" s="45"/>
      <c r="H452" s="15" t="s">
        <v>2951</v>
      </c>
      <c r="I452" s="33" t="s">
        <v>2952</v>
      </c>
      <c r="J452" s="875" t="s">
        <v>2952</v>
      </c>
      <c r="K452" s="33" t="s">
        <v>2953</v>
      </c>
      <c r="L452" s="13" t="s">
        <v>1674</v>
      </c>
      <c r="M452" s="13">
        <v>0</v>
      </c>
      <c r="N452" s="14"/>
    </row>
    <row r="453" ht="18.95" customHeight="1" spans="1:14">
      <c r="A453" s="44"/>
      <c r="B453" s="44"/>
      <c r="C453" s="44"/>
      <c r="D453" s="44"/>
      <c r="E453" s="44"/>
      <c r="F453" s="44"/>
      <c r="G453" s="45"/>
      <c r="H453" s="15" t="s">
        <v>2954</v>
      </c>
      <c r="I453" s="33" t="s">
        <v>2955</v>
      </c>
      <c r="J453" s="875" t="s">
        <v>2955</v>
      </c>
      <c r="K453" s="33" t="s">
        <v>2956</v>
      </c>
      <c r="L453" s="13" t="s">
        <v>1674</v>
      </c>
      <c r="M453" s="13">
        <v>0</v>
      </c>
      <c r="N453" s="14"/>
    </row>
    <row r="454" ht="18.95" customHeight="1" spans="1:14">
      <c r="A454" s="44"/>
      <c r="B454" s="44"/>
      <c r="C454" s="44"/>
      <c r="D454" s="44"/>
      <c r="E454" s="44"/>
      <c r="F454" s="44"/>
      <c r="G454" s="45"/>
      <c r="H454" s="15" t="s">
        <v>2957</v>
      </c>
      <c r="I454" s="33" t="s">
        <v>2958</v>
      </c>
      <c r="J454" s="875" t="s">
        <v>2958</v>
      </c>
      <c r="K454" s="33" t="s">
        <v>2959</v>
      </c>
      <c r="L454" s="13" t="s">
        <v>1674</v>
      </c>
      <c r="M454" s="13">
        <v>0</v>
      </c>
      <c r="N454" s="14"/>
    </row>
    <row r="455" ht="18.95" customHeight="1" spans="1:14">
      <c r="A455" s="44"/>
      <c r="B455" s="44"/>
      <c r="C455" s="44"/>
      <c r="D455" s="44"/>
      <c r="E455" s="44"/>
      <c r="F455" s="44"/>
      <c r="G455" s="45"/>
      <c r="H455" s="15" t="s">
        <v>196</v>
      </c>
      <c r="I455" s="33" t="s">
        <v>2960</v>
      </c>
      <c r="J455" s="875" t="s">
        <v>2960</v>
      </c>
      <c r="K455" s="33" t="s">
        <v>2961</v>
      </c>
      <c r="L455" s="13" t="s">
        <v>1674</v>
      </c>
      <c r="M455" s="13">
        <v>1115</v>
      </c>
      <c r="N455" s="14"/>
    </row>
    <row r="456" ht="18.95" customHeight="1" spans="1:14">
      <c r="A456" s="44"/>
      <c r="B456" s="44"/>
      <c r="C456" s="44"/>
      <c r="D456" s="44"/>
      <c r="E456" s="44"/>
      <c r="F456" s="44"/>
      <c r="G456" s="45"/>
      <c r="H456" s="15" t="s">
        <v>197</v>
      </c>
      <c r="I456" s="33" t="s">
        <v>2962</v>
      </c>
      <c r="J456" s="875" t="s">
        <v>2962</v>
      </c>
      <c r="K456" s="33" t="s">
        <v>2963</v>
      </c>
      <c r="L456" s="13" t="s">
        <v>1674</v>
      </c>
      <c r="M456" s="13">
        <v>296</v>
      </c>
      <c r="N456" s="14"/>
    </row>
    <row r="457" ht="18.95" customHeight="1" spans="1:14">
      <c r="A457" s="44"/>
      <c r="B457" s="44"/>
      <c r="C457" s="44"/>
      <c r="D457" s="44"/>
      <c r="E457" s="44"/>
      <c r="F457" s="44"/>
      <c r="G457" s="45"/>
      <c r="H457" s="15" t="s">
        <v>2964</v>
      </c>
      <c r="I457" s="33" t="s">
        <v>2965</v>
      </c>
      <c r="J457" s="875" t="s">
        <v>2965</v>
      </c>
      <c r="K457" s="33" t="s">
        <v>2966</v>
      </c>
      <c r="L457" s="13" t="s">
        <v>1674</v>
      </c>
      <c r="M457" s="13">
        <v>256</v>
      </c>
      <c r="N457" s="14"/>
    </row>
    <row r="458" ht="18.95" customHeight="1" spans="1:14">
      <c r="A458" s="44"/>
      <c r="B458" s="44"/>
      <c r="C458" s="44"/>
      <c r="D458" s="44"/>
      <c r="E458" s="44"/>
      <c r="F458" s="44"/>
      <c r="G458" s="45"/>
      <c r="H458" s="15" t="s">
        <v>2967</v>
      </c>
      <c r="I458" s="33" t="s">
        <v>2968</v>
      </c>
      <c r="J458" s="875" t="s">
        <v>2968</v>
      </c>
      <c r="K458" s="33" t="s">
        <v>2969</v>
      </c>
      <c r="L458" s="13" t="s">
        <v>1674</v>
      </c>
      <c r="M458" s="13">
        <v>357</v>
      </c>
      <c r="N458" s="14"/>
    </row>
    <row r="459" ht="18.95" customHeight="1" spans="1:14">
      <c r="A459" s="44"/>
      <c r="B459" s="44"/>
      <c r="C459" s="44"/>
      <c r="D459" s="44"/>
      <c r="E459" s="44"/>
      <c r="F459" s="44"/>
      <c r="G459" s="45"/>
      <c r="H459" s="15" t="s">
        <v>2970</v>
      </c>
      <c r="I459" s="33" t="s">
        <v>2971</v>
      </c>
      <c r="J459" s="875" t="s">
        <v>2971</v>
      </c>
      <c r="K459" s="33" t="s">
        <v>2972</v>
      </c>
      <c r="L459" s="13" t="s">
        <v>1674</v>
      </c>
      <c r="M459" s="13">
        <v>0</v>
      </c>
      <c r="N459" s="14"/>
    </row>
    <row r="460" ht="18.95" customHeight="1" spans="1:14">
      <c r="A460" s="44"/>
      <c r="B460" s="44"/>
      <c r="C460" s="44"/>
      <c r="D460" s="44"/>
      <c r="E460" s="44"/>
      <c r="F460" s="44"/>
      <c r="G460" s="45"/>
      <c r="H460" s="15" t="s">
        <v>2973</v>
      </c>
      <c r="I460" s="33" t="s">
        <v>2974</v>
      </c>
      <c r="J460" s="875" t="s">
        <v>2974</v>
      </c>
      <c r="K460" s="33" t="s">
        <v>2975</v>
      </c>
      <c r="L460" s="13" t="s">
        <v>1674</v>
      </c>
      <c r="M460" s="13">
        <v>0</v>
      </c>
      <c r="N460" s="14"/>
    </row>
    <row r="461" ht="18.95" customHeight="1" spans="1:14">
      <c r="A461" s="44"/>
      <c r="B461" s="44"/>
      <c r="C461" s="44"/>
      <c r="D461" s="44"/>
      <c r="E461" s="44"/>
      <c r="F461" s="44"/>
      <c r="G461" s="45"/>
      <c r="H461" s="15" t="s">
        <v>198</v>
      </c>
      <c r="I461" s="33" t="s">
        <v>2976</v>
      </c>
      <c r="J461" s="875" t="s">
        <v>2976</v>
      </c>
      <c r="K461" s="33" t="s">
        <v>2977</v>
      </c>
      <c r="L461" s="13" t="s">
        <v>1674</v>
      </c>
      <c r="M461" s="13">
        <v>206</v>
      </c>
      <c r="N461" s="14"/>
    </row>
    <row r="462" ht="18.95" customHeight="1" spans="1:14">
      <c r="A462" s="44"/>
      <c r="B462" s="44"/>
      <c r="C462" s="44"/>
      <c r="D462" s="44"/>
      <c r="E462" s="44"/>
      <c r="F462" s="44"/>
      <c r="G462" s="45"/>
      <c r="H462" s="15" t="s">
        <v>2978</v>
      </c>
      <c r="I462" s="33" t="s">
        <v>2979</v>
      </c>
      <c r="J462" s="875" t="s">
        <v>2979</v>
      </c>
      <c r="K462" s="33" t="s">
        <v>2980</v>
      </c>
      <c r="L462" s="13" t="s">
        <v>1674</v>
      </c>
      <c r="M462" s="13">
        <v>8</v>
      </c>
      <c r="N462" s="14"/>
    </row>
    <row r="463" ht="18.95" customHeight="1" spans="1:14">
      <c r="A463" s="44"/>
      <c r="B463" s="44"/>
      <c r="C463" s="44"/>
      <c r="D463" s="44"/>
      <c r="E463" s="44"/>
      <c r="F463" s="44"/>
      <c r="G463" s="45"/>
      <c r="H463" s="15" t="s">
        <v>1195</v>
      </c>
      <c r="I463" s="33" t="s">
        <v>1194</v>
      </c>
      <c r="J463" s="875" t="s">
        <v>1194</v>
      </c>
      <c r="K463" s="33" t="s">
        <v>1936</v>
      </c>
      <c r="L463" s="13" t="s">
        <v>1674</v>
      </c>
      <c r="M463" s="13">
        <v>607</v>
      </c>
      <c r="N463" s="14"/>
    </row>
    <row r="464" ht="18.95" customHeight="1" spans="1:14">
      <c r="A464" s="44"/>
      <c r="B464" s="44"/>
      <c r="C464" s="44"/>
      <c r="D464" s="44"/>
      <c r="E464" s="44"/>
      <c r="F464" s="44"/>
      <c r="G464" s="45"/>
      <c r="H464" s="15" t="s">
        <v>200</v>
      </c>
      <c r="I464" s="33" t="s">
        <v>2981</v>
      </c>
      <c r="J464" s="875" t="s">
        <v>2981</v>
      </c>
      <c r="K464" s="33" t="s">
        <v>2982</v>
      </c>
      <c r="L464" s="13" t="s">
        <v>1674</v>
      </c>
      <c r="M464" s="13">
        <v>78</v>
      </c>
      <c r="N464" s="14"/>
    </row>
    <row r="465" ht="18.95" customHeight="1" spans="1:14">
      <c r="A465" s="44"/>
      <c r="B465" s="44"/>
      <c r="C465" s="44"/>
      <c r="D465" s="44"/>
      <c r="E465" s="44"/>
      <c r="F465" s="44"/>
      <c r="G465" s="45"/>
      <c r="H465" s="15" t="s">
        <v>99</v>
      </c>
      <c r="I465" s="33" t="s">
        <v>2983</v>
      </c>
      <c r="J465" s="875" t="s">
        <v>2983</v>
      </c>
      <c r="K465" s="33" t="s">
        <v>1684</v>
      </c>
      <c r="L465" s="13" t="s">
        <v>1674</v>
      </c>
      <c r="M465" s="13">
        <v>66</v>
      </c>
      <c r="N465" s="14"/>
    </row>
    <row r="466" ht="18.95" customHeight="1" spans="1:14">
      <c r="A466" s="44"/>
      <c r="B466" s="44"/>
      <c r="C466" s="44"/>
      <c r="D466" s="44"/>
      <c r="E466" s="44"/>
      <c r="F466" s="44"/>
      <c r="G466" s="45"/>
      <c r="H466" s="15" t="s">
        <v>100</v>
      </c>
      <c r="I466" s="33" t="s">
        <v>2984</v>
      </c>
      <c r="J466" s="875" t="s">
        <v>2984</v>
      </c>
      <c r="K466" s="33" t="s">
        <v>1688</v>
      </c>
      <c r="L466" s="13" t="s">
        <v>1674</v>
      </c>
      <c r="M466" s="13">
        <v>12</v>
      </c>
      <c r="N466" s="14"/>
    </row>
    <row r="467" ht="18.95" customHeight="1" spans="1:14">
      <c r="A467" s="44"/>
      <c r="B467" s="44"/>
      <c r="C467" s="44"/>
      <c r="D467" s="44"/>
      <c r="E467" s="44"/>
      <c r="F467" s="44"/>
      <c r="G467" s="45"/>
      <c r="H467" s="15" t="s">
        <v>781</v>
      </c>
      <c r="I467" s="33" t="s">
        <v>2985</v>
      </c>
      <c r="J467" s="875" t="s">
        <v>2985</v>
      </c>
      <c r="K467" s="33" t="s">
        <v>1693</v>
      </c>
      <c r="L467" s="13" t="s">
        <v>1674</v>
      </c>
      <c r="M467" s="13">
        <v>0</v>
      </c>
      <c r="N467" s="14"/>
    </row>
    <row r="468" ht="18.95" customHeight="1" spans="1:14">
      <c r="A468" s="44"/>
      <c r="B468" s="44"/>
      <c r="C468" s="44"/>
      <c r="D468" s="44"/>
      <c r="E468" s="44"/>
      <c r="F468" s="44"/>
      <c r="G468" s="45"/>
      <c r="H468" s="15" t="s">
        <v>2986</v>
      </c>
      <c r="I468" s="33" t="s">
        <v>2987</v>
      </c>
      <c r="J468" s="875" t="s">
        <v>2987</v>
      </c>
      <c r="K468" s="33" t="s">
        <v>2988</v>
      </c>
      <c r="L468" s="13" t="s">
        <v>1674</v>
      </c>
      <c r="M468" s="13">
        <v>0</v>
      </c>
      <c r="N468" s="14"/>
    </row>
    <row r="469" ht="18.95" customHeight="1" spans="1:14">
      <c r="A469" s="44"/>
      <c r="B469" s="44"/>
      <c r="C469" s="44"/>
      <c r="D469" s="44"/>
      <c r="E469" s="44"/>
      <c r="F469" s="44"/>
      <c r="G469" s="45"/>
      <c r="H469" s="15" t="s">
        <v>2989</v>
      </c>
      <c r="I469" s="33" t="s">
        <v>2990</v>
      </c>
      <c r="J469" s="875" t="s">
        <v>2990</v>
      </c>
      <c r="K469" s="33" t="s">
        <v>2991</v>
      </c>
      <c r="L469" s="13" t="s">
        <v>1674</v>
      </c>
      <c r="M469" s="13">
        <v>0</v>
      </c>
      <c r="N469" s="14"/>
    </row>
    <row r="470" ht="18.95" customHeight="1" spans="1:14">
      <c r="A470" s="44"/>
      <c r="B470" s="44"/>
      <c r="C470" s="44"/>
      <c r="D470" s="44"/>
      <c r="E470" s="44"/>
      <c r="F470" s="44"/>
      <c r="G470" s="45"/>
      <c r="H470" s="15" t="s">
        <v>792</v>
      </c>
      <c r="I470" s="33" t="s">
        <v>2992</v>
      </c>
      <c r="J470" s="875" t="s">
        <v>2992</v>
      </c>
      <c r="K470" s="33" t="s">
        <v>2993</v>
      </c>
      <c r="L470" s="13" t="s">
        <v>1674</v>
      </c>
      <c r="M470" s="13">
        <v>0</v>
      </c>
      <c r="N470" s="14"/>
    </row>
    <row r="471" ht="18.95" customHeight="1" spans="1:14">
      <c r="A471" s="44"/>
      <c r="B471" s="44"/>
      <c r="C471" s="44"/>
      <c r="D471" s="44"/>
      <c r="E471" s="44"/>
      <c r="F471" s="44"/>
      <c r="G471" s="45"/>
      <c r="H471" s="15" t="s">
        <v>2994</v>
      </c>
      <c r="I471" s="33" t="s">
        <v>2995</v>
      </c>
      <c r="J471" s="875" t="s">
        <v>2995</v>
      </c>
      <c r="K471" s="33" t="s">
        <v>2996</v>
      </c>
      <c r="L471" s="13" t="s">
        <v>1674</v>
      </c>
      <c r="M471" s="13">
        <v>0</v>
      </c>
      <c r="N471" s="14"/>
    </row>
    <row r="472" ht="18.95" customHeight="1" spans="1:14">
      <c r="A472" s="44"/>
      <c r="B472" s="44"/>
      <c r="C472" s="44"/>
      <c r="D472" s="44"/>
      <c r="E472" s="44"/>
      <c r="F472" s="44"/>
      <c r="G472" s="45"/>
      <c r="H472" s="15" t="s">
        <v>2997</v>
      </c>
      <c r="I472" s="33" t="s">
        <v>2998</v>
      </c>
      <c r="J472" s="875" t="s">
        <v>2998</v>
      </c>
      <c r="K472" s="33" t="s">
        <v>2999</v>
      </c>
      <c r="L472" s="13" t="s">
        <v>1674</v>
      </c>
      <c r="M472" s="13">
        <v>0</v>
      </c>
      <c r="N472" s="14"/>
    </row>
    <row r="473" ht="18.95" customHeight="1" spans="1:14">
      <c r="A473" s="44"/>
      <c r="B473" s="44"/>
      <c r="C473" s="44"/>
      <c r="D473" s="44"/>
      <c r="E473" s="44"/>
      <c r="F473" s="44"/>
      <c r="G473" s="45"/>
      <c r="H473" s="15" t="s">
        <v>3000</v>
      </c>
      <c r="I473" s="33" t="s">
        <v>3001</v>
      </c>
      <c r="J473" s="875" t="s">
        <v>3001</v>
      </c>
      <c r="K473" s="33" t="s">
        <v>3002</v>
      </c>
      <c r="L473" s="13" t="s">
        <v>1674</v>
      </c>
      <c r="M473" s="13">
        <v>0</v>
      </c>
      <c r="N473" s="14"/>
    </row>
    <row r="474" ht="18.95" customHeight="1" spans="1:14">
      <c r="A474" s="44"/>
      <c r="B474" s="44"/>
      <c r="C474" s="44"/>
      <c r="D474" s="44"/>
      <c r="E474" s="44"/>
      <c r="F474" s="44"/>
      <c r="G474" s="45"/>
      <c r="H474" s="15" t="s">
        <v>3003</v>
      </c>
      <c r="I474" s="33" t="s">
        <v>3004</v>
      </c>
      <c r="J474" s="875" t="s">
        <v>3004</v>
      </c>
      <c r="K474" s="33" t="s">
        <v>3005</v>
      </c>
      <c r="L474" s="13" t="s">
        <v>1674</v>
      </c>
      <c r="M474" s="13">
        <v>0</v>
      </c>
      <c r="N474" s="14"/>
    </row>
    <row r="475" ht="18.95" customHeight="1" spans="1:14">
      <c r="A475" s="44"/>
      <c r="B475" s="44"/>
      <c r="C475" s="44"/>
      <c r="D475" s="44"/>
      <c r="E475" s="44"/>
      <c r="F475" s="44"/>
      <c r="G475" s="45"/>
      <c r="H475" s="15" t="s">
        <v>3006</v>
      </c>
      <c r="I475" s="33" t="s">
        <v>3007</v>
      </c>
      <c r="J475" s="875" t="s">
        <v>3007</v>
      </c>
      <c r="K475" s="33" t="s">
        <v>3008</v>
      </c>
      <c r="L475" s="13" t="s">
        <v>1674</v>
      </c>
      <c r="M475" s="13">
        <v>0</v>
      </c>
      <c r="N475" s="14"/>
    </row>
    <row r="476" ht="18.95" customHeight="1" spans="1:14">
      <c r="A476" s="44"/>
      <c r="B476" s="44"/>
      <c r="C476" s="44"/>
      <c r="D476" s="44"/>
      <c r="E476" s="44"/>
      <c r="F476" s="44"/>
      <c r="G476" s="45"/>
      <c r="H476" s="15" t="s">
        <v>3009</v>
      </c>
      <c r="I476" s="33" t="s">
        <v>3010</v>
      </c>
      <c r="J476" s="875" t="s">
        <v>3010</v>
      </c>
      <c r="K476" s="33" t="s">
        <v>3011</v>
      </c>
      <c r="L476" s="13" t="s">
        <v>1674</v>
      </c>
      <c r="M476" s="13">
        <v>0</v>
      </c>
      <c r="N476" s="14"/>
    </row>
    <row r="477" ht="18.95" customHeight="1" spans="1:14">
      <c r="A477" s="44"/>
      <c r="B477" s="44"/>
      <c r="C477" s="44"/>
      <c r="D477" s="44"/>
      <c r="E477" s="44"/>
      <c r="F477" s="44"/>
      <c r="G477" s="45"/>
      <c r="H477" s="15" t="s">
        <v>3012</v>
      </c>
      <c r="I477" s="33" t="s">
        <v>3013</v>
      </c>
      <c r="J477" s="875" t="s">
        <v>3013</v>
      </c>
      <c r="K477" s="33" t="s">
        <v>3014</v>
      </c>
      <c r="L477" s="13" t="s">
        <v>1674</v>
      </c>
      <c r="M477" s="13">
        <v>0</v>
      </c>
      <c r="N477" s="14"/>
    </row>
    <row r="478" ht="18.95" customHeight="1" spans="1:14">
      <c r="A478" s="44"/>
      <c r="B478" s="44"/>
      <c r="C478" s="44"/>
      <c r="D478" s="44"/>
      <c r="E478" s="44"/>
      <c r="F478" s="44"/>
      <c r="G478" s="45"/>
      <c r="H478" s="15" t="s">
        <v>3015</v>
      </c>
      <c r="I478" s="33" t="s">
        <v>3016</v>
      </c>
      <c r="J478" s="875" t="s">
        <v>3016</v>
      </c>
      <c r="K478" s="33" t="s">
        <v>3017</v>
      </c>
      <c r="L478" s="13" t="s">
        <v>1674</v>
      </c>
      <c r="M478" s="13">
        <v>0</v>
      </c>
      <c r="N478" s="14"/>
    </row>
    <row r="479" ht="18.95" customHeight="1" spans="1:14">
      <c r="A479" s="44"/>
      <c r="B479" s="44"/>
      <c r="C479" s="44"/>
      <c r="D479" s="44"/>
      <c r="E479" s="44"/>
      <c r="F479" s="44"/>
      <c r="G479" s="45"/>
      <c r="H479" s="15" t="s">
        <v>792</v>
      </c>
      <c r="I479" s="33" t="s">
        <v>3018</v>
      </c>
      <c r="J479" s="875" t="s">
        <v>3018</v>
      </c>
      <c r="K479" s="33" t="s">
        <v>2993</v>
      </c>
      <c r="L479" s="13" t="s">
        <v>1674</v>
      </c>
      <c r="M479" s="13">
        <v>0</v>
      </c>
      <c r="N479" s="14"/>
    </row>
    <row r="480" ht="18.95" customHeight="1" spans="1:14">
      <c r="A480" s="44"/>
      <c r="B480" s="44"/>
      <c r="C480" s="44"/>
      <c r="D480" s="44"/>
      <c r="E480" s="44"/>
      <c r="F480" s="44"/>
      <c r="G480" s="45"/>
      <c r="H480" s="15" t="s">
        <v>3019</v>
      </c>
      <c r="I480" s="33" t="s">
        <v>3020</v>
      </c>
      <c r="J480" s="875" t="s">
        <v>3020</v>
      </c>
      <c r="K480" s="33" t="s">
        <v>3021</v>
      </c>
      <c r="L480" s="13" t="s">
        <v>1674</v>
      </c>
      <c r="M480" s="13">
        <v>0</v>
      </c>
      <c r="N480" s="14"/>
    </row>
    <row r="481" ht="18.95" customHeight="1" spans="1:14">
      <c r="A481" s="44"/>
      <c r="B481" s="44"/>
      <c r="C481" s="44"/>
      <c r="D481" s="44"/>
      <c r="E481" s="44"/>
      <c r="F481" s="44"/>
      <c r="G481" s="45"/>
      <c r="H481" s="15" t="s">
        <v>3022</v>
      </c>
      <c r="I481" s="33" t="s">
        <v>3023</v>
      </c>
      <c r="J481" s="875" t="s">
        <v>3023</v>
      </c>
      <c r="K481" s="33" t="s">
        <v>3024</v>
      </c>
      <c r="L481" s="13" t="s">
        <v>1674</v>
      </c>
      <c r="M481" s="13">
        <v>0</v>
      </c>
      <c r="N481" s="14"/>
    </row>
    <row r="482" ht="18.95" customHeight="1" spans="1:14">
      <c r="A482" s="44"/>
      <c r="B482" s="44"/>
      <c r="C482" s="44"/>
      <c r="D482" s="44"/>
      <c r="E482" s="44"/>
      <c r="F482" s="44"/>
      <c r="G482" s="45"/>
      <c r="H482" s="15" t="s">
        <v>3025</v>
      </c>
      <c r="I482" s="33" t="s">
        <v>3026</v>
      </c>
      <c r="J482" s="875" t="s">
        <v>3026</v>
      </c>
      <c r="K482" s="33" t="s">
        <v>3027</v>
      </c>
      <c r="L482" s="13" t="s">
        <v>1674</v>
      </c>
      <c r="M482" s="13">
        <v>0</v>
      </c>
      <c r="N482" s="14"/>
    </row>
    <row r="483" ht="18.95" customHeight="1" spans="1:14">
      <c r="A483" s="44"/>
      <c r="B483" s="44"/>
      <c r="C483" s="44"/>
      <c r="D483" s="44"/>
      <c r="E483" s="44"/>
      <c r="F483" s="44"/>
      <c r="G483" s="45"/>
      <c r="H483" s="15" t="s">
        <v>3028</v>
      </c>
      <c r="I483" s="33" t="s">
        <v>3029</v>
      </c>
      <c r="J483" s="875" t="s">
        <v>3029</v>
      </c>
      <c r="K483" s="33" t="s">
        <v>3030</v>
      </c>
      <c r="L483" s="13" t="s">
        <v>1674</v>
      </c>
      <c r="M483" s="13">
        <v>0</v>
      </c>
      <c r="N483" s="14"/>
    </row>
    <row r="484" ht="18.95" customHeight="1" spans="1:14">
      <c r="A484" s="44"/>
      <c r="B484" s="44"/>
      <c r="C484" s="44"/>
      <c r="D484" s="44"/>
      <c r="E484" s="44"/>
      <c r="F484" s="44"/>
      <c r="G484" s="45"/>
      <c r="H484" s="15" t="s">
        <v>201</v>
      </c>
      <c r="I484" s="33" t="s">
        <v>3031</v>
      </c>
      <c r="J484" s="875" t="s">
        <v>3031</v>
      </c>
      <c r="K484" s="33" t="s">
        <v>3032</v>
      </c>
      <c r="L484" s="13" t="s">
        <v>1674</v>
      </c>
      <c r="M484" s="13">
        <v>344</v>
      </c>
      <c r="N484" s="14"/>
    </row>
    <row r="485" ht="18.95" customHeight="1" spans="1:14">
      <c r="A485" s="44"/>
      <c r="B485" s="44"/>
      <c r="C485" s="44"/>
      <c r="D485" s="44"/>
      <c r="E485" s="44"/>
      <c r="F485" s="44"/>
      <c r="G485" s="45"/>
      <c r="H485" s="15" t="s">
        <v>792</v>
      </c>
      <c r="I485" s="33" t="s">
        <v>3033</v>
      </c>
      <c r="J485" s="875" t="s">
        <v>3033</v>
      </c>
      <c r="K485" s="33" t="s">
        <v>2993</v>
      </c>
      <c r="L485" s="13" t="s">
        <v>1674</v>
      </c>
      <c r="M485" s="13">
        <v>0</v>
      </c>
      <c r="N485" s="14"/>
    </row>
    <row r="486" ht="18.95" customHeight="1" spans="1:14">
      <c r="A486" s="44"/>
      <c r="B486" s="44"/>
      <c r="C486" s="44"/>
      <c r="D486" s="44"/>
      <c r="E486" s="44"/>
      <c r="F486" s="44"/>
      <c r="G486" s="45"/>
      <c r="H486" s="15" t="s">
        <v>202</v>
      </c>
      <c r="I486" s="33" t="s">
        <v>3034</v>
      </c>
      <c r="J486" s="875" t="s">
        <v>3034</v>
      </c>
      <c r="K486" s="33" t="s">
        <v>3035</v>
      </c>
      <c r="L486" s="13" t="s">
        <v>1674</v>
      </c>
      <c r="M486" s="13">
        <v>294</v>
      </c>
      <c r="N486" s="14"/>
    </row>
    <row r="487" ht="18.95" customHeight="1" spans="1:14">
      <c r="A487" s="44"/>
      <c r="B487" s="44"/>
      <c r="C487" s="44"/>
      <c r="D487" s="44"/>
      <c r="E487" s="44"/>
      <c r="F487" s="44"/>
      <c r="G487" s="45"/>
      <c r="H487" s="15" t="s">
        <v>3036</v>
      </c>
      <c r="I487" s="33" t="s">
        <v>3037</v>
      </c>
      <c r="J487" s="875" t="s">
        <v>3037</v>
      </c>
      <c r="K487" s="33" t="s">
        <v>3038</v>
      </c>
      <c r="L487" s="13" t="s">
        <v>1674</v>
      </c>
      <c r="M487" s="13">
        <v>40</v>
      </c>
      <c r="N487" s="14"/>
    </row>
    <row r="488" ht="18.95" customHeight="1" spans="1:14">
      <c r="A488" s="44"/>
      <c r="B488" s="44"/>
      <c r="C488" s="44"/>
      <c r="D488" s="44"/>
      <c r="E488" s="44"/>
      <c r="F488" s="44"/>
      <c r="G488" s="45"/>
      <c r="H488" s="15" t="s">
        <v>3039</v>
      </c>
      <c r="I488" s="33" t="s">
        <v>3040</v>
      </c>
      <c r="J488" s="875" t="s">
        <v>3040</v>
      </c>
      <c r="K488" s="33" t="s">
        <v>3041</v>
      </c>
      <c r="L488" s="13" t="s">
        <v>1674</v>
      </c>
      <c r="M488" s="13">
        <v>0</v>
      </c>
      <c r="N488" s="14"/>
    </row>
    <row r="489" ht="18.95" customHeight="1" spans="1:14">
      <c r="A489" s="44"/>
      <c r="B489" s="44"/>
      <c r="C489" s="44"/>
      <c r="D489" s="44"/>
      <c r="E489" s="44"/>
      <c r="F489" s="44"/>
      <c r="G489" s="45"/>
      <c r="H489" s="15" t="s">
        <v>3042</v>
      </c>
      <c r="I489" s="33" t="s">
        <v>3043</v>
      </c>
      <c r="J489" s="875" t="s">
        <v>3043</v>
      </c>
      <c r="K489" s="33" t="s">
        <v>3044</v>
      </c>
      <c r="L489" s="13" t="s">
        <v>1674</v>
      </c>
      <c r="M489" s="13">
        <v>10</v>
      </c>
      <c r="N489" s="14"/>
    </row>
    <row r="490" ht="18.95" customHeight="1" spans="1:14">
      <c r="A490" s="44"/>
      <c r="B490" s="44"/>
      <c r="C490" s="44"/>
      <c r="D490" s="44"/>
      <c r="E490" s="44"/>
      <c r="F490" s="44"/>
      <c r="G490" s="45"/>
      <c r="H490" s="15" t="s">
        <v>3045</v>
      </c>
      <c r="I490" s="33" t="s">
        <v>3046</v>
      </c>
      <c r="J490" s="875" t="s">
        <v>3046</v>
      </c>
      <c r="K490" s="33" t="s">
        <v>3047</v>
      </c>
      <c r="L490" s="13" t="s">
        <v>1674</v>
      </c>
      <c r="M490" s="13">
        <v>20</v>
      </c>
      <c r="N490" s="14"/>
    </row>
    <row r="491" ht="18.95" customHeight="1" spans="1:14">
      <c r="A491" s="44"/>
      <c r="B491" s="44"/>
      <c r="C491" s="44"/>
      <c r="D491" s="44"/>
      <c r="E491" s="44"/>
      <c r="F491" s="44"/>
      <c r="G491" s="45"/>
      <c r="H491" s="15" t="s">
        <v>792</v>
      </c>
      <c r="I491" s="33" t="s">
        <v>3048</v>
      </c>
      <c r="J491" s="875" t="s">
        <v>3048</v>
      </c>
      <c r="K491" s="33" t="s">
        <v>2993</v>
      </c>
      <c r="L491" s="13" t="s">
        <v>1674</v>
      </c>
      <c r="M491" s="13">
        <v>0</v>
      </c>
      <c r="N491" s="14"/>
    </row>
    <row r="492" ht="18.95" customHeight="1" spans="1:14">
      <c r="A492" s="44"/>
      <c r="B492" s="44"/>
      <c r="C492" s="44"/>
      <c r="D492" s="44"/>
      <c r="E492" s="44"/>
      <c r="F492" s="44"/>
      <c r="G492" s="45"/>
      <c r="H492" s="15" t="s">
        <v>3049</v>
      </c>
      <c r="I492" s="33" t="s">
        <v>3050</v>
      </c>
      <c r="J492" s="875" t="s">
        <v>3050</v>
      </c>
      <c r="K492" s="33" t="s">
        <v>3051</v>
      </c>
      <c r="L492" s="13" t="s">
        <v>1674</v>
      </c>
      <c r="M492" s="13">
        <v>0</v>
      </c>
      <c r="N492" s="14"/>
    </row>
    <row r="493" ht="18.95" customHeight="1" spans="1:14">
      <c r="A493" s="44"/>
      <c r="B493" s="44"/>
      <c r="C493" s="44"/>
      <c r="D493" s="44"/>
      <c r="E493" s="44"/>
      <c r="F493" s="44"/>
      <c r="G493" s="45"/>
      <c r="H493" s="15" t="s">
        <v>3052</v>
      </c>
      <c r="I493" s="33" t="s">
        <v>3053</v>
      </c>
      <c r="J493" s="875" t="s">
        <v>3053</v>
      </c>
      <c r="K493" s="33" t="s">
        <v>3054</v>
      </c>
      <c r="L493" s="13" t="s">
        <v>1674</v>
      </c>
      <c r="M493" s="13">
        <v>0</v>
      </c>
      <c r="N493" s="14"/>
    </row>
    <row r="494" ht="18.95" customHeight="1" spans="1:14">
      <c r="A494" s="44"/>
      <c r="B494" s="44"/>
      <c r="C494" s="44"/>
      <c r="D494" s="44"/>
      <c r="E494" s="44"/>
      <c r="F494" s="44"/>
      <c r="G494" s="45"/>
      <c r="H494" s="15" t="s">
        <v>3055</v>
      </c>
      <c r="I494" s="33" t="s">
        <v>3056</v>
      </c>
      <c r="J494" s="875" t="s">
        <v>3056</v>
      </c>
      <c r="K494" s="33" t="s">
        <v>3057</v>
      </c>
      <c r="L494" s="13" t="s">
        <v>1674</v>
      </c>
      <c r="M494" s="13">
        <v>20</v>
      </c>
      <c r="N494" s="14"/>
    </row>
    <row r="495" ht="18.95" customHeight="1" spans="1:14">
      <c r="A495" s="44"/>
      <c r="B495" s="44"/>
      <c r="C495" s="44"/>
      <c r="D495" s="44"/>
      <c r="E495" s="44"/>
      <c r="F495" s="44"/>
      <c r="G495" s="45"/>
      <c r="H495" s="15" t="s">
        <v>3058</v>
      </c>
      <c r="I495" s="33" t="s">
        <v>3059</v>
      </c>
      <c r="J495" s="875" t="s">
        <v>3059</v>
      </c>
      <c r="K495" s="33" t="s">
        <v>3060</v>
      </c>
      <c r="L495" s="13" t="s">
        <v>1674</v>
      </c>
      <c r="M495" s="13">
        <v>0</v>
      </c>
      <c r="N495" s="14"/>
    </row>
    <row r="496" ht="18.95" customHeight="1" spans="1:14">
      <c r="A496" s="44"/>
      <c r="B496" s="44"/>
      <c r="C496" s="44"/>
      <c r="D496" s="44"/>
      <c r="E496" s="44"/>
      <c r="F496" s="44"/>
      <c r="G496" s="45"/>
      <c r="H496" s="15" t="s">
        <v>3061</v>
      </c>
      <c r="I496" s="33" t="s">
        <v>3062</v>
      </c>
      <c r="J496" s="875" t="s">
        <v>3062</v>
      </c>
      <c r="K496" s="33" t="s">
        <v>3063</v>
      </c>
      <c r="L496" s="13" t="s">
        <v>1674</v>
      </c>
      <c r="M496" s="13">
        <v>0</v>
      </c>
      <c r="N496" s="14"/>
    </row>
    <row r="497" ht="18.95" customHeight="1" spans="1:14">
      <c r="A497" s="44"/>
      <c r="B497" s="44"/>
      <c r="C497" s="44"/>
      <c r="D497" s="44"/>
      <c r="E497" s="44"/>
      <c r="F497" s="44"/>
      <c r="G497" s="45"/>
      <c r="H497" s="15" t="s">
        <v>3064</v>
      </c>
      <c r="I497" s="33" t="s">
        <v>3065</v>
      </c>
      <c r="J497" s="875" t="s">
        <v>3065</v>
      </c>
      <c r="K497" s="33" t="s">
        <v>3066</v>
      </c>
      <c r="L497" s="13" t="s">
        <v>1674</v>
      </c>
      <c r="M497" s="13">
        <v>0</v>
      </c>
      <c r="N497" s="14"/>
    </row>
    <row r="498" ht="18.95" customHeight="1" spans="1:14">
      <c r="A498" s="44"/>
      <c r="B498" s="44"/>
      <c r="C498" s="44"/>
      <c r="D498" s="44"/>
      <c r="E498" s="44"/>
      <c r="F498" s="44"/>
      <c r="G498" s="45"/>
      <c r="H498" s="15" t="s">
        <v>3067</v>
      </c>
      <c r="I498" s="33" t="s">
        <v>3068</v>
      </c>
      <c r="J498" s="875" t="s">
        <v>3068</v>
      </c>
      <c r="K498" s="33" t="s">
        <v>3069</v>
      </c>
      <c r="L498" s="13" t="s">
        <v>1674</v>
      </c>
      <c r="M498" s="13">
        <v>0</v>
      </c>
      <c r="N498" s="14"/>
    </row>
    <row r="499" ht="18.95" customHeight="1" spans="1:14">
      <c r="A499" s="44"/>
      <c r="B499" s="44"/>
      <c r="C499" s="44"/>
      <c r="D499" s="44"/>
      <c r="E499" s="44"/>
      <c r="F499" s="44"/>
      <c r="G499" s="45"/>
      <c r="H499" s="15" t="s">
        <v>3070</v>
      </c>
      <c r="I499" s="33" t="s">
        <v>3071</v>
      </c>
      <c r="J499" s="875" t="s">
        <v>3071</v>
      </c>
      <c r="K499" s="33" t="s">
        <v>3072</v>
      </c>
      <c r="L499" s="13" t="s">
        <v>1674</v>
      </c>
      <c r="M499" s="13">
        <v>0</v>
      </c>
      <c r="N499" s="14"/>
    </row>
    <row r="500" ht="18.95" customHeight="1" spans="1:14">
      <c r="A500" s="44"/>
      <c r="B500" s="44"/>
      <c r="C500" s="44"/>
      <c r="D500" s="44"/>
      <c r="E500" s="44"/>
      <c r="F500" s="44"/>
      <c r="G500" s="45"/>
      <c r="H500" s="15" t="s">
        <v>203</v>
      </c>
      <c r="I500" s="33" t="s">
        <v>3073</v>
      </c>
      <c r="J500" s="875" t="s">
        <v>3073</v>
      </c>
      <c r="K500" s="33" t="s">
        <v>3074</v>
      </c>
      <c r="L500" s="13" t="s">
        <v>1674</v>
      </c>
      <c r="M500" s="13">
        <v>165</v>
      </c>
      <c r="N500" s="14"/>
    </row>
    <row r="501" ht="18.95" customHeight="1" spans="1:14">
      <c r="A501" s="44"/>
      <c r="B501" s="44"/>
      <c r="C501" s="44"/>
      <c r="D501" s="44"/>
      <c r="E501" s="44"/>
      <c r="F501" s="44"/>
      <c r="G501" s="45"/>
      <c r="H501" s="15" t="s">
        <v>792</v>
      </c>
      <c r="I501" s="33" t="s">
        <v>3075</v>
      </c>
      <c r="J501" s="875" t="s">
        <v>3075</v>
      </c>
      <c r="K501" s="33" t="s">
        <v>2993</v>
      </c>
      <c r="L501" s="13" t="s">
        <v>1674</v>
      </c>
      <c r="M501" s="13">
        <v>61</v>
      </c>
      <c r="N501" s="14"/>
    </row>
    <row r="502" ht="18.95" customHeight="1" spans="1:14">
      <c r="A502" s="44"/>
      <c r="B502" s="44"/>
      <c r="C502" s="44"/>
      <c r="D502" s="44"/>
      <c r="E502" s="44"/>
      <c r="F502" s="44"/>
      <c r="G502" s="45"/>
      <c r="H502" s="15" t="s">
        <v>204</v>
      </c>
      <c r="I502" s="33" t="s">
        <v>3076</v>
      </c>
      <c r="J502" s="875" t="s">
        <v>3076</v>
      </c>
      <c r="K502" s="33" t="s">
        <v>3077</v>
      </c>
      <c r="L502" s="13" t="s">
        <v>1674</v>
      </c>
      <c r="M502" s="13">
        <v>84</v>
      </c>
      <c r="N502" s="14"/>
    </row>
    <row r="503" ht="18.95" customHeight="1" spans="1:14">
      <c r="A503" s="44"/>
      <c r="B503" s="44"/>
      <c r="C503" s="44"/>
      <c r="D503" s="44"/>
      <c r="E503" s="44"/>
      <c r="F503" s="44"/>
      <c r="G503" s="45"/>
      <c r="H503" s="15" t="s">
        <v>3078</v>
      </c>
      <c r="I503" s="33" t="s">
        <v>3079</v>
      </c>
      <c r="J503" s="875" t="s">
        <v>3079</v>
      </c>
      <c r="K503" s="33" t="s">
        <v>3080</v>
      </c>
      <c r="L503" s="13" t="s">
        <v>1674</v>
      </c>
      <c r="M503" s="13">
        <v>0</v>
      </c>
      <c r="N503" s="14"/>
    </row>
    <row r="504" ht="18.95" customHeight="1" spans="1:14">
      <c r="A504" s="44"/>
      <c r="B504" s="44"/>
      <c r="C504" s="44"/>
      <c r="D504" s="44"/>
      <c r="E504" s="44"/>
      <c r="F504" s="44"/>
      <c r="G504" s="45"/>
      <c r="H504" s="15" t="s">
        <v>3081</v>
      </c>
      <c r="I504" s="33" t="s">
        <v>3082</v>
      </c>
      <c r="J504" s="875" t="s">
        <v>3082</v>
      </c>
      <c r="K504" s="33" t="s">
        <v>3083</v>
      </c>
      <c r="L504" s="13" t="s">
        <v>1674</v>
      </c>
      <c r="M504" s="13">
        <v>0</v>
      </c>
      <c r="N504" s="14"/>
    </row>
    <row r="505" ht="18.95" customHeight="1" spans="1:14">
      <c r="A505" s="44"/>
      <c r="B505" s="44"/>
      <c r="C505" s="44"/>
      <c r="D505" s="44"/>
      <c r="E505" s="44"/>
      <c r="F505" s="44"/>
      <c r="G505" s="45"/>
      <c r="H505" s="15" t="s">
        <v>3084</v>
      </c>
      <c r="I505" s="33" t="s">
        <v>3085</v>
      </c>
      <c r="J505" s="875" t="s">
        <v>3085</v>
      </c>
      <c r="K505" s="33" t="s">
        <v>3086</v>
      </c>
      <c r="L505" s="13" t="s">
        <v>1674</v>
      </c>
      <c r="M505" s="13">
        <v>0</v>
      </c>
      <c r="N505" s="14"/>
    </row>
    <row r="506" ht="18.95" customHeight="1" spans="1:14">
      <c r="A506" s="44"/>
      <c r="B506" s="44"/>
      <c r="C506" s="44"/>
      <c r="D506" s="44"/>
      <c r="E506" s="44"/>
      <c r="F506" s="44"/>
      <c r="G506" s="45"/>
      <c r="H506" s="15" t="s">
        <v>3087</v>
      </c>
      <c r="I506" s="33" t="s">
        <v>3088</v>
      </c>
      <c r="J506" s="875" t="s">
        <v>3088</v>
      </c>
      <c r="K506" s="33" t="s">
        <v>3089</v>
      </c>
      <c r="L506" s="13" t="s">
        <v>1674</v>
      </c>
      <c r="M506" s="13">
        <v>20</v>
      </c>
      <c r="N506" s="14"/>
    </row>
    <row r="507" ht="18.95" customHeight="1" spans="1:14">
      <c r="A507" s="44"/>
      <c r="B507" s="44"/>
      <c r="C507" s="44"/>
      <c r="D507" s="44"/>
      <c r="E507" s="44"/>
      <c r="F507" s="44"/>
      <c r="G507" s="45"/>
      <c r="H507" s="15" t="s">
        <v>3090</v>
      </c>
      <c r="I507" s="33" t="s">
        <v>3091</v>
      </c>
      <c r="J507" s="875" t="s">
        <v>3091</v>
      </c>
      <c r="K507" s="33" t="s">
        <v>3092</v>
      </c>
      <c r="L507" s="13" t="s">
        <v>1674</v>
      </c>
      <c r="M507" s="13">
        <v>0</v>
      </c>
      <c r="N507" s="14"/>
    </row>
    <row r="508" ht="18.95" customHeight="1" spans="1:14">
      <c r="A508" s="44"/>
      <c r="B508" s="44"/>
      <c r="C508" s="44"/>
      <c r="D508" s="44"/>
      <c r="E508" s="44"/>
      <c r="F508" s="44"/>
      <c r="G508" s="45"/>
      <c r="H508" s="15" t="s">
        <v>3093</v>
      </c>
      <c r="I508" s="33" t="s">
        <v>3094</v>
      </c>
      <c r="J508" s="875" t="s">
        <v>3094</v>
      </c>
      <c r="K508" s="33" t="s">
        <v>3095</v>
      </c>
      <c r="L508" s="13" t="s">
        <v>1674</v>
      </c>
      <c r="M508" s="13">
        <v>0</v>
      </c>
      <c r="N508" s="14"/>
    </row>
    <row r="509" ht="18.95" customHeight="1" spans="1:14">
      <c r="A509" s="44"/>
      <c r="B509" s="44"/>
      <c r="C509" s="44"/>
      <c r="D509" s="44"/>
      <c r="E509" s="44"/>
      <c r="F509" s="44"/>
      <c r="G509" s="45"/>
      <c r="H509" s="15" t="s">
        <v>3096</v>
      </c>
      <c r="I509" s="33" t="s">
        <v>3097</v>
      </c>
      <c r="J509" s="875" t="s">
        <v>3097</v>
      </c>
      <c r="K509" s="33" t="s">
        <v>3098</v>
      </c>
      <c r="L509" s="13" t="s">
        <v>1674</v>
      </c>
      <c r="M509" s="13">
        <v>0</v>
      </c>
      <c r="N509" s="14"/>
    </row>
    <row r="510" ht="18.95" customHeight="1" spans="1:14">
      <c r="A510" s="44"/>
      <c r="B510" s="44"/>
      <c r="C510" s="44"/>
      <c r="D510" s="44"/>
      <c r="E510" s="44"/>
      <c r="F510" s="44"/>
      <c r="G510" s="45"/>
      <c r="H510" s="15" t="s">
        <v>3099</v>
      </c>
      <c r="I510" s="33" t="s">
        <v>3100</v>
      </c>
      <c r="J510" s="875" t="s">
        <v>3100</v>
      </c>
      <c r="K510" s="33" t="s">
        <v>3101</v>
      </c>
      <c r="L510" s="13" t="s">
        <v>1674</v>
      </c>
      <c r="M510" s="13">
        <v>0</v>
      </c>
      <c r="N510" s="14"/>
    </row>
    <row r="511" ht="18.95" customHeight="1" spans="1:14">
      <c r="A511" s="44"/>
      <c r="B511" s="44"/>
      <c r="C511" s="44"/>
      <c r="D511" s="44"/>
      <c r="E511" s="44"/>
      <c r="F511" s="44"/>
      <c r="G511" s="45"/>
      <c r="H511" s="15" t="s">
        <v>3102</v>
      </c>
      <c r="I511" s="33" t="s">
        <v>3103</v>
      </c>
      <c r="J511" s="875" t="s">
        <v>3103</v>
      </c>
      <c r="K511" s="33" t="s">
        <v>3104</v>
      </c>
      <c r="L511" s="13" t="s">
        <v>1674</v>
      </c>
      <c r="M511" s="13">
        <v>0</v>
      </c>
      <c r="N511" s="14"/>
    </row>
    <row r="512" ht="18.95" customHeight="1" spans="1:14">
      <c r="A512" s="44"/>
      <c r="B512" s="44"/>
      <c r="C512" s="44"/>
      <c r="D512" s="44"/>
      <c r="E512" s="44"/>
      <c r="F512" s="44"/>
      <c r="G512" s="45"/>
      <c r="H512" s="15" t="s">
        <v>205</v>
      </c>
      <c r="I512" s="33" t="s">
        <v>3105</v>
      </c>
      <c r="J512" s="875" t="s">
        <v>3105</v>
      </c>
      <c r="K512" s="33" t="s">
        <v>3106</v>
      </c>
      <c r="L512" s="13" t="s">
        <v>1674</v>
      </c>
      <c r="M512" s="13">
        <v>0</v>
      </c>
      <c r="N512" s="14"/>
    </row>
    <row r="513" ht="18.95" customHeight="1" spans="1:14">
      <c r="A513" s="44"/>
      <c r="B513" s="44"/>
      <c r="C513" s="44"/>
      <c r="D513" s="44"/>
      <c r="E513" s="44"/>
      <c r="F513" s="44"/>
      <c r="G513" s="45"/>
      <c r="H513" s="15" t="s">
        <v>3107</v>
      </c>
      <c r="I513" s="33" t="s">
        <v>3108</v>
      </c>
      <c r="J513" s="875" t="s">
        <v>3108</v>
      </c>
      <c r="K513" s="33" t="s">
        <v>3109</v>
      </c>
      <c r="L513" s="13" t="s">
        <v>1674</v>
      </c>
      <c r="M513" s="13">
        <v>0</v>
      </c>
      <c r="N513" s="14"/>
    </row>
    <row r="514" ht="18.95" customHeight="1" spans="1:14">
      <c r="A514" s="44"/>
      <c r="B514" s="44"/>
      <c r="C514" s="44"/>
      <c r="D514" s="44"/>
      <c r="E514" s="44"/>
      <c r="F514" s="44"/>
      <c r="G514" s="45"/>
      <c r="H514" s="15" t="s">
        <v>3110</v>
      </c>
      <c r="I514" s="33" t="s">
        <v>3111</v>
      </c>
      <c r="J514" s="875" t="s">
        <v>3111</v>
      </c>
      <c r="K514" s="33" t="s">
        <v>3112</v>
      </c>
      <c r="L514" s="13" t="s">
        <v>1674</v>
      </c>
      <c r="M514" s="13">
        <v>0</v>
      </c>
      <c r="N514" s="14"/>
    </row>
    <row r="515" ht="18.95" customHeight="1" spans="1:14">
      <c r="A515" s="44"/>
      <c r="B515" s="44"/>
      <c r="C515" s="44"/>
      <c r="D515" s="44"/>
      <c r="E515" s="44"/>
      <c r="F515" s="44"/>
      <c r="G515" s="45"/>
      <c r="H515" s="15" t="s">
        <v>3113</v>
      </c>
      <c r="I515" s="33" t="s">
        <v>3114</v>
      </c>
      <c r="J515" s="875" t="s">
        <v>3114</v>
      </c>
      <c r="K515" s="33" t="s">
        <v>3115</v>
      </c>
      <c r="L515" s="13" t="s">
        <v>1674</v>
      </c>
      <c r="M515" s="13">
        <v>0</v>
      </c>
      <c r="N515" s="14"/>
    </row>
    <row r="516" ht="18.95" customHeight="1" spans="1:14">
      <c r="A516" s="44"/>
      <c r="B516" s="44"/>
      <c r="C516" s="44"/>
      <c r="D516" s="44"/>
      <c r="E516" s="44"/>
      <c r="F516" s="44"/>
      <c r="G516" s="45"/>
      <c r="H516" s="15" t="s">
        <v>206</v>
      </c>
      <c r="I516" s="33" t="s">
        <v>3116</v>
      </c>
      <c r="J516" s="875" t="s">
        <v>3116</v>
      </c>
      <c r="K516" s="33" t="s">
        <v>3106</v>
      </c>
      <c r="L516" s="13" t="s">
        <v>1674</v>
      </c>
      <c r="M516" s="13">
        <v>0</v>
      </c>
      <c r="N516" s="14"/>
    </row>
    <row r="517" ht="18.95" customHeight="1" spans="1:14">
      <c r="A517" s="44"/>
      <c r="B517" s="44"/>
      <c r="C517" s="44"/>
      <c r="D517" s="44"/>
      <c r="E517" s="44"/>
      <c r="F517" s="44"/>
      <c r="G517" s="45"/>
      <c r="H517" s="15" t="s">
        <v>3117</v>
      </c>
      <c r="I517" s="33" t="s">
        <v>1196</v>
      </c>
      <c r="J517" s="875" t="s">
        <v>1196</v>
      </c>
      <c r="K517" s="33" t="s">
        <v>1942</v>
      </c>
      <c r="L517" s="13" t="s">
        <v>1674</v>
      </c>
      <c r="M517" s="13">
        <v>2297</v>
      </c>
      <c r="N517" s="14"/>
    </row>
    <row r="518" ht="18.95" customHeight="1" spans="1:14">
      <c r="A518" s="44"/>
      <c r="B518" s="44"/>
      <c r="C518" s="44"/>
      <c r="D518" s="44"/>
      <c r="E518" s="44"/>
      <c r="F518" s="44"/>
      <c r="G518" s="45"/>
      <c r="H518" s="15" t="s">
        <v>3118</v>
      </c>
      <c r="I518" s="33" t="s">
        <v>3119</v>
      </c>
      <c r="J518" s="875" t="s">
        <v>3119</v>
      </c>
      <c r="K518" s="33" t="s">
        <v>3120</v>
      </c>
      <c r="L518" s="13" t="s">
        <v>1674</v>
      </c>
      <c r="M518" s="13">
        <v>972</v>
      </c>
      <c r="N518" s="14"/>
    </row>
    <row r="519" ht="18.95" customHeight="1" spans="1:14">
      <c r="A519" s="44"/>
      <c r="B519" s="44"/>
      <c r="C519" s="44"/>
      <c r="D519" s="44"/>
      <c r="E519" s="44"/>
      <c r="F519" s="44"/>
      <c r="G519" s="45"/>
      <c r="H519" s="15" t="s">
        <v>99</v>
      </c>
      <c r="I519" s="33" t="s">
        <v>3121</v>
      </c>
      <c r="J519" s="875" t="s">
        <v>3121</v>
      </c>
      <c r="K519" s="33" t="s">
        <v>1684</v>
      </c>
      <c r="L519" s="13" t="s">
        <v>1674</v>
      </c>
      <c r="M519" s="13">
        <v>165</v>
      </c>
      <c r="N519" s="14"/>
    </row>
    <row r="520" ht="18.95" customHeight="1" spans="1:14">
      <c r="A520" s="44"/>
      <c r="B520" s="44"/>
      <c r="C520" s="44"/>
      <c r="D520" s="44"/>
      <c r="E520" s="44"/>
      <c r="F520" s="44"/>
      <c r="G520" s="45"/>
      <c r="H520" s="15" t="s">
        <v>100</v>
      </c>
      <c r="I520" s="33" t="s">
        <v>3122</v>
      </c>
      <c r="J520" s="875" t="s">
        <v>3122</v>
      </c>
      <c r="K520" s="33" t="s">
        <v>1688</v>
      </c>
      <c r="L520" s="13" t="s">
        <v>1674</v>
      </c>
      <c r="M520" s="13">
        <v>81</v>
      </c>
      <c r="N520" s="14"/>
    </row>
    <row r="521" ht="18.95" customHeight="1" spans="1:14">
      <c r="A521" s="44"/>
      <c r="B521" s="44"/>
      <c r="C521" s="44"/>
      <c r="D521" s="44"/>
      <c r="E521" s="44"/>
      <c r="F521" s="44"/>
      <c r="G521" s="45"/>
      <c r="H521" s="15" t="s">
        <v>781</v>
      </c>
      <c r="I521" s="33" t="s">
        <v>3123</v>
      </c>
      <c r="J521" s="875" t="s">
        <v>3123</v>
      </c>
      <c r="K521" s="33" t="s">
        <v>1693</v>
      </c>
      <c r="L521" s="13" t="s">
        <v>1674</v>
      </c>
      <c r="M521" s="13">
        <v>0</v>
      </c>
      <c r="N521" s="14"/>
    </row>
    <row r="522" ht="18.95" customHeight="1" spans="1:14">
      <c r="A522" s="44"/>
      <c r="B522" s="44"/>
      <c r="C522" s="44"/>
      <c r="D522" s="44"/>
      <c r="E522" s="44"/>
      <c r="F522" s="44"/>
      <c r="G522" s="45"/>
      <c r="H522" s="15" t="s">
        <v>209</v>
      </c>
      <c r="I522" s="33" t="s">
        <v>3124</v>
      </c>
      <c r="J522" s="875" t="s">
        <v>3124</v>
      </c>
      <c r="K522" s="33" t="s">
        <v>3125</v>
      </c>
      <c r="L522" s="13" t="s">
        <v>1674</v>
      </c>
      <c r="M522" s="13">
        <v>56</v>
      </c>
      <c r="N522" s="14"/>
    </row>
    <row r="523" ht="18.95" customHeight="1" spans="1:14">
      <c r="A523" s="44"/>
      <c r="B523" s="44"/>
      <c r="C523" s="44"/>
      <c r="D523" s="44"/>
      <c r="E523" s="44"/>
      <c r="F523" s="44"/>
      <c r="G523" s="45"/>
      <c r="H523" s="15" t="s">
        <v>210</v>
      </c>
      <c r="I523" s="33" t="s">
        <v>3126</v>
      </c>
      <c r="J523" s="875" t="s">
        <v>3126</v>
      </c>
      <c r="K523" s="33" t="s">
        <v>3127</v>
      </c>
      <c r="L523" s="13" t="s">
        <v>1674</v>
      </c>
      <c r="M523" s="13">
        <v>33</v>
      </c>
      <c r="N523" s="14"/>
    </row>
    <row r="524" ht="18.95" customHeight="1" spans="1:14">
      <c r="A524" s="44"/>
      <c r="B524" s="44"/>
      <c r="C524" s="44"/>
      <c r="D524" s="44"/>
      <c r="E524" s="44"/>
      <c r="F524" s="44"/>
      <c r="G524" s="45"/>
      <c r="H524" s="15" t="s">
        <v>3128</v>
      </c>
      <c r="I524" s="33" t="s">
        <v>3129</v>
      </c>
      <c r="J524" s="875" t="s">
        <v>3129</v>
      </c>
      <c r="K524" s="33" t="s">
        <v>3130</v>
      </c>
      <c r="L524" s="13" t="s">
        <v>1674</v>
      </c>
      <c r="M524" s="13">
        <v>0</v>
      </c>
      <c r="N524" s="14"/>
    </row>
    <row r="525" ht="18.95" customHeight="1" spans="1:14">
      <c r="A525" s="44"/>
      <c r="B525" s="44"/>
      <c r="C525" s="44"/>
      <c r="D525" s="44"/>
      <c r="E525" s="44"/>
      <c r="F525" s="44"/>
      <c r="G525" s="45"/>
      <c r="H525" s="15" t="s">
        <v>211</v>
      </c>
      <c r="I525" s="33" t="s">
        <v>3131</v>
      </c>
      <c r="J525" s="875" t="s">
        <v>3131</v>
      </c>
      <c r="K525" s="33" t="s">
        <v>3132</v>
      </c>
      <c r="L525" s="13" t="s">
        <v>1674</v>
      </c>
      <c r="M525" s="13">
        <v>96</v>
      </c>
      <c r="N525" s="14"/>
    </row>
    <row r="526" ht="18.95" customHeight="1" spans="1:14">
      <c r="A526" s="44"/>
      <c r="B526" s="44"/>
      <c r="C526" s="44"/>
      <c r="D526" s="44"/>
      <c r="E526" s="44"/>
      <c r="F526" s="44"/>
      <c r="G526" s="45"/>
      <c r="H526" s="15" t="s">
        <v>3133</v>
      </c>
      <c r="I526" s="33" t="s">
        <v>3134</v>
      </c>
      <c r="J526" s="875" t="s">
        <v>3134</v>
      </c>
      <c r="K526" s="33" t="s">
        <v>3135</v>
      </c>
      <c r="L526" s="13" t="s">
        <v>1674</v>
      </c>
      <c r="M526" s="13">
        <v>3</v>
      </c>
      <c r="N526" s="14"/>
    </row>
    <row r="527" ht="18.95" customHeight="1" spans="1:14">
      <c r="A527" s="44"/>
      <c r="B527" s="44"/>
      <c r="C527" s="44"/>
      <c r="D527" s="44"/>
      <c r="E527" s="44"/>
      <c r="F527" s="44"/>
      <c r="G527" s="45"/>
      <c r="H527" s="15" t="s">
        <v>212</v>
      </c>
      <c r="I527" s="33" t="s">
        <v>3136</v>
      </c>
      <c r="J527" s="875" t="s">
        <v>3136</v>
      </c>
      <c r="K527" s="33" t="s">
        <v>3137</v>
      </c>
      <c r="L527" s="13" t="s">
        <v>1674</v>
      </c>
      <c r="M527" s="13">
        <v>313</v>
      </c>
      <c r="N527" s="14"/>
    </row>
    <row r="528" ht="18.95" customHeight="1" spans="1:14">
      <c r="A528" s="44"/>
      <c r="B528" s="44"/>
      <c r="C528" s="44"/>
      <c r="D528" s="44"/>
      <c r="E528" s="44"/>
      <c r="F528" s="44"/>
      <c r="G528" s="45"/>
      <c r="H528" s="15" t="s">
        <v>3138</v>
      </c>
      <c r="I528" s="33" t="s">
        <v>3139</v>
      </c>
      <c r="J528" s="875" t="s">
        <v>3139</v>
      </c>
      <c r="K528" s="33" t="s">
        <v>3140</v>
      </c>
      <c r="L528" s="13" t="s">
        <v>1674</v>
      </c>
      <c r="M528" s="13">
        <v>0</v>
      </c>
      <c r="N528" s="14"/>
    </row>
    <row r="529" ht="18.95" customHeight="1" spans="1:14">
      <c r="A529" s="44"/>
      <c r="B529" s="44"/>
      <c r="C529" s="44"/>
      <c r="D529" s="44"/>
      <c r="E529" s="44"/>
      <c r="F529" s="44"/>
      <c r="G529" s="45"/>
      <c r="H529" s="15" t="s">
        <v>214</v>
      </c>
      <c r="I529" s="33" t="s">
        <v>3141</v>
      </c>
      <c r="J529" s="875" t="s">
        <v>3141</v>
      </c>
      <c r="K529" s="33" t="s">
        <v>3142</v>
      </c>
      <c r="L529" s="13" t="s">
        <v>1674</v>
      </c>
      <c r="M529" s="13">
        <v>130</v>
      </c>
      <c r="N529" s="14"/>
    </row>
    <row r="530" ht="18.95" customHeight="1" spans="1:14">
      <c r="A530" s="44"/>
      <c r="B530" s="44"/>
      <c r="C530" s="44"/>
      <c r="D530" s="44"/>
      <c r="E530" s="44"/>
      <c r="F530" s="44"/>
      <c r="G530" s="45"/>
      <c r="H530" s="15" t="s">
        <v>3143</v>
      </c>
      <c r="I530" s="33" t="s">
        <v>3144</v>
      </c>
      <c r="J530" s="875" t="s">
        <v>3144</v>
      </c>
      <c r="K530" s="33" t="s">
        <v>3145</v>
      </c>
      <c r="L530" s="13" t="s">
        <v>1674</v>
      </c>
      <c r="M530" s="13">
        <v>0</v>
      </c>
      <c r="N530" s="14"/>
    </row>
    <row r="531" ht="18.95" customHeight="1" spans="1:14">
      <c r="A531" s="44"/>
      <c r="B531" s="44"/>
      <c r="C531" s="44"/>
      <c r="D531" s="44"/>
      <c r="E531" s="44"/>
      <c r="F531" s="44"/>
      <c r="G531" s="45"/>
      <c r="H531" s="15" t="s">
        <v>3146</v>
      </c>
      <c r="I531" s="33" t="s">
        <v>3147</v>
      </c>
      <c r="J531" s="875" t="s">
        <v>3147</v>
      </c>
      <c r="K531" s="33" t="s">
        <v>3148</v>
      </c>
      <c r="L531" s="13" t="s">
        <v>1674</v>
      </c>
      <c r="M531" s="13">
        <v>95</v>
      </c>
      <c r="N531" s="14"/>
    </row>
    <row r="532" ht="18.95" customHeight="1" spans="1:14">
      <c r="A532" s="44"/>
      <c r="B532" s="44"/>
      <c r="C532" s="44"/>
      <c r="D532" s="44"/>
      <c r="E532" s="44"/>
      <c r="F532" s="44"/>
      <c r="G532" s="45"/>
      <c r="H532" s="15" t="s">
        <v>218</v>
      </c>
      <c r="I532" s="33" t="s">
        <v>3149</v>
      </c>
      <c r="J532" s="875" t="s">
        <v>3149</v>
      </c>
      <c r="K532" s="33" t="s">
        <v>3150</v>
      </c>
      <c r="L532" s="13" t="s">
        <v>1674</v>
      </c>
      <c r="M532" s="13">
        <v>805</v>
      </c>
      <c r="N532" s="14"/>
    </row>
    <row r="533" ht="18.95" customHeight="1" spans="1:14">
      <c r="A533" s="44"/>
      <c r="B533" s="44"/>
      <c r="C533" s="44"/>
      <c r="D533" s="44"/>
      <c r="E533" s="44"/>
      <c r="F533" s="44"/>
      <c r="G533" s="45"/>
      <c r="H533" s="15" t="s">
        <v>99</v>
      </c>
      <c r="I533" s="33" t="s">
        <v>3151</v>
      </c>
      <c r="J533" s="875" t="s">
        <v>3151</v>
      </c>
      <c r="K533" s="33" t="s">
        <v>1684</v>
      </c>
      <c r="L533" s="13" t="s">
        <v>1674</v>
      </c>
      <c r="M533" s="13">
        <v>0</v>
      </c>
      <c r="N533" s="14"/>
    </row>
    <row r="534" ht="18.95" customHeight="1" spans="1:14">
      <c r="A534" s="44"/>
      <c r="B534" s="44"/>
      <c r="C534" s="44"/>
      <c r="D534" s="44"/>
      <c r="E534" s="44"/>
      <c r="F534" s="44"/>
      <c r="G534" s="45"/>
      <c r="H534" s="15" t="s">
        <v>100</v>
      </c>
      <c r="I534" s="33" t="s">
        <v>3152</v>
      </c>
      <c r="J534" s="875" t="s">
        <v>3152</v>
      </c>
      <c r="K534" s="33" t="s">
        <v>1688</v>
      </c>
      <c r="L534" s="13" t="s">
        <v>1674</v>
      </c>
      <c r="M534" s="13">
        <v>0</v>
      </c>
      <c r="N534" s="14"/>
    </row>
    <row r="535" ht="18.95" customHeight="1" spans="1:14">
      <c r="A535" s="44"/>
      <c r="B535" s="44"/>
      <c r="C535" s="44"/>
      <c r="D535" s="44"/>
      <c r="E535" s="44"/>
      <c r="F535" s="44"/>
      <c r="G535" s="45"/>
      <c r="H535" s="15" t="s">
        <v>781</v>
      </c>
      <c r="I535" s="33" t="s">
        <v>3153</v>
      </c>
      <c r="J535" s="875" t="s">
        <v>3153</v>
      </c>
      <c r="K535" s="33" t="s">
        <v>1693</v>
      </c>
      <c r="L535" s="13" t="s">
        <v>1674</v>
      </c>
      <c r="M535" s="13">
        <v>0</v>
      </c>
      <c r="N535" s="14"/>
    </row>
    <row r="536" ht="18.95" customHeight="1" spans="1:14">
      <c r="A536" s="44"/>
      <c r="B536" s="44"/>
      <c r="C536" s="44"/>
      <c r="D536" s="44"/>
      <c r="E536" s="44"/>
      <c r="F536" s="44"/>
      <c r="G536" s="45"/>
      <c r="H536" s="15" t="s">
        <v>219</v>
      </c>
      <c r="I536" s="33" t="s">
        <v>3154</v>
      </c>
      <c r="J536" s="875" t="s">
        <v>3154</v>
      </c>
      <c r="K536" s="33" t="s">
        <v>3155</v>
      </c>
      <c r="L536" s="13" t="s">
        <v>1674</v>
      </c>
      <c r="M536" s="13">
        <v>5</v>
      </c>
      <c r="N536" s="14"/>
    </row>
    <row r="537" ht="18.95" customHeight="1" spans="1:14">
      <c r="A537" s="44"/>
      <c r="B537" s="44"/>
      <c r="C537" s="44"/>
      <c r="D537" s="44"/>
      <c r="E537" s="44"/>
      <c r="F537" s="44"/>
      <c r="G537" s="45"/>
      <c r="H537" s="15" t="s">
        <v>3156</v>
      </c>
      <c r="I537" s="33" t="s">
        <v>3157</v>
      </c>
      <c r="J537" s="875" t="s">
        <v>3157</v>
      </c>
      <c r="K537" s="33" t="s">
        <v>3158</v>
      </c>
      <c r="L537" s="13" t="s">
        <v>1674</v>
      </c>
      <c r="M537" s="13">
        <v>0</v>
      </c>
      <c r="N537" s="14"/>
    </row>
    <row r="538" ht="18.95" customHeight="1" spans="1:14">
      <c r="A538" s="44"/>
      <c r="B538" s="44"/>
      <c r="C538" s="44"/>
      <c r="D538" s="44"/>
      <c r="E538" s="44"/>
      <c r="F538" s="44"/>
      <c r="G538" s="45"/>
      <c r="H538" s="15" t="s">
        <v>3159</v>
      </c>
      <c r="I538" s="33" t="s">
        <v>3160</v>
      </c>
      <c r="J538" s="875" t="s">
        <v>3160</v>
      </c>
      <c r="K538" s="33" t="s">
        <v>3161</v>
      </c>
      <c r="L538" s="13" t="s">
        <v>1674</v>
      </c>
      <c r="M538" s="13">
        <v>800</v>
      </c>
      <c r="N538" s="14"/>
    </row>
    <row r="539" ht="18.95" customHeight="1" spans="1:14">
      <c r="A539" s="44"/>
      <c r="B539" s="44"/>
      <c r="C539" s="44"/>
      <c r="D539" s="44"/>
      <c r="E539" s="44"/>
      <c r="F539" s="44"/>
      <c r="G539" s="45"/>
      <c r="H539" s="15" t="s">
        <v>3162</v>
      </c>
      <c r="I539" s="33" t="s">
        <v>3163</v>
      </c>
      <c r="J539" s="875" t="s">
        <v>3163</v>
      </c>
      <c r="K539" s="33" t="s">
        <v>3164</v>
      </c>
      <c r="L539" s="13" t="s">
        <v>1674</v>
      </c>
      <c r="M539" s="13">
        <v>0</v>
      </c>
      <c r="N539" s="14"/>
    </row>
    <row r="540" ht="18.95" customHeight="1" spans="1:14">
      <c r="A540" s="44"/>
      <c r="B540" s="44"/>
      <c r="C540" s="44"/>
      <c r="D540" s="44"/>
      <c r="E540" s="44"/>
      <c r="F540" s="44"/>
      <c r="G540" s="45"/>
      <c r="H540" s="15" t="s">
        <v>220</v>
      </c>
      <c r="I540" s="33" t="s">
        <v>3165</v>
      </c>
      <c r="J540" s="875" t="s">
        <v>3165</v>
      </c>
      <c r="K540" s="33" t="s">
        <v>3166</v>
      </c>
      <c r="L540" s="13" t="s">
        <v>1674</v>
      </c>
      <c r="M540" s="13">
        <v>57</v>
      </c>
      <c r="N540" s="14"/>
    </row>
    <row r="541" ht="18.95" customHeight="1" spans="1:14">
      <c r="A541" s="44"/>
      <c r="B541" s="44"/>
      <c r="C541" s="44"/>
      <c r="D541" s="44"/>
      <c r="E541" s="44"/>
      <c r="F541" s="44"/>
      <c r="G541" s="45"/>
      <c r="H541" s="15" t="s">
        <v>99</v>
      </c>
      <c r="I541" s="33" t="s">
        <v>3167</v>
      </c>
      <c r="J541" s="875" t="s">
        <v>3167</v>
      </c>
      <c r="K541" s="33" t="s">
        <v>1684</v>
      </c>
      <c r="L541" s="13" t="s">
        <v>1674</v>
      </c>
      <c r="M541" s="13">
        <v>0</v>
      </c>
      <c r="N541" s="14"/>
    </row>
    <row r="542" ht="18.95" customHeight="1" spans="1:14">
      <c r="A542" s="44"/>
      <c r="B542" s="44"/>
      <c r="C542" s="44"/>
      <c r="D542" s="44"/>
      <c r="E542" s="44"/>
      <c r="F542" s="44"/>
      <c r="G542" s="45"/>
      <c r="H542" s="15" t="s">
        <v>100</v>
      </c>
      <c r="I542" s="33" t="s">
        <v>3168</v>
      </c>
      <c r="J542" s="875" t="s">
        <v>3168</v>
      </c>
      <c r="K542" s="33" t="s">
        <v>1688</v>
      </c>
      <c r="L542" s="13" t="s">
        <v>1674</v>
      </c>
      <c r="M542" s="13">
        <v>0</v>
      </c>
      <c r="N542" s="14"/>
    </row>
    <row r="543" ht="18.95" customHeight="1" spans="1:14">
      <c r="A543" s="44"/>
      <c r="B543" s="44"/>
      <c r="C543" s="44"/>
      <c r="D543" s="44"/>
      <c r="E543" s="44"/>
      <c r="F543" s="44"/>
      <c r="G543" s="45"/>
      <c r="H543" s="15" t="s">
        <v>781</v>
      </c>
      <c r="I543" s="33" t="s">
        <v>3169</v>
      </c>
      <c r="J543" s="875" t="s">
        <v>3169</v>
      </c>
      <c r="K543" s="33" t="s">
        <v>1693</v>
      </c>
      <c r="L543" s="13" t="s">
        <v>1674</v>
      </c>
      <c r="M543" s="13">
        <v>0</v>
      </c>
      <c r="N543" s="14"/>
    </row>
    <row r="544" ht="18.95" customHeight="1" spans="1:14">
      <c r="A544" s="44"/>
      <c r="B544" s="44"/>
      <c r="C544" s="44"/>
      <c r="D544" s="44"/>
      <c r="E544" s="44"/>
      <c r="F544" s="44"/>
      <c r="G544" s="45"/>
      <c r="H544" s="15" t="s">
        <v>3170</v>
      </c>
      <c r="I544" s="33" t="s">
        <v>3171</v>
      </c>
      <c r="J544" s="875" t="s">
        <v>3171</v>
      </c>
      <c r="K544" s="33" t="s">
        <v>3172</v>
      </c>
      <c r="L544" s="13" t="s">
        <v>1674</v>
      </c>
      <c r="M544" s="13">
        <v>0</v>
      </c>
      <c r="N544" s="14"/>
    </row>
    <row r="545" ht="18.95" customHeight="1" spans="1:14">
      <c r="A545" s="44"/>
      <c r="B545" s="44"/>
      <c r="C545" s="44"/>
      <c r="D545" s="44"/>
      <c r="E545" s="44"/>
      <c r="F545" s="44"/>
      <c r="G545" s="45"/>
      <c r="H545" s="15" t="s">
        <v>221</v>
      </c>
      <c r="I545" s="33" t="s">
        <v>3173</v>
      </c>
      <c r="J545" s="875" t="s">
        <v>3173</v>
      </c>
      <c r="K545" s="33" t="s">
        <v>3174</v>
      </c>
      <c r="L545" s="13" t="s">
        <v>1674</v>
      </c>
      <c r="M545" s="13">
        <v>0</v>
      </c>
      <c r="N545" s="14"/>
    </row>
    <row r="546" ht="18.95" customHeight="1" spans="1:14">
      <c r="A546" s="44"/>
      <c r="B546" s="44"/>
      <c r="C546" s="44"/>
      <c r="D546" s="44"/>
      <c r="E546" s="44"/>
      <c r="F546" s="44"/>
      <c r="G546" s="45"/>
      <c r="H546" s="15" t="s">
        <v>3175</v>
      </c>
      <c r="I546" s="33" t="s">
        <v>3176</v>
      </c>
      <c r="J546" s="875" t="s">
        <v>3176</v>
      </c>
      <c r="K546" s="33" t="s">
        <v>3177</v>
      </c>
      <c r="L546" s="13" t="s">
        <v>1674</v>
      </c>
      <c r="M546" s="13">
        <v>0</v>
      </c>
      <c r="N546" s="14"/>
    </row>
    <row r="547" ht="18.95" customHeight="1" spans="1:14">
      <c r="A547" s="44"/>
      <c r="B547" s="44"/>
      <c r="C547" s="44"/>
      <c r="D547" s="44"/>
      <c r="E547" s="44"/>
      <c r="F547" s="44"/>
      <c r="G547" s="45"/>
      <c r="H547" s="15" t="s">
        <v>222</v>
      </c>
      <c r="I547" s="33" t="s">
        <v>3178</v>
      </c>
      <c r="J547" s="875" t="s">
        <v>3178</v>
      </c>
      <c r="K547" s="33" t="s">
        <v>3179</v>
      </c>
      <c r="L547" s="13" t="s">
        <v>1674</v>
      </c>
      <c r="M547" s="13">
        <v>10</v>
      </c>
      <c r="N547" s="14"/>
    </row>
    <row r="548" ht="18.95" customHeight="1" spans="1:14">
      <c r="A548" s="44"/>
      <c r="B548" s="44"/>
      <c r="C548" s="44"/>
      <c r="D548" s="44"/>
      <c r="E548" s="44"/>
      <c r="F548" s="44"/>
      <c r="G548" s="45"/>
      <c r="H548" s="15" t="s">
        <v>223</v>
      </c>
      <c r="I548" s="33" t="s">
        <v>3180</v>
      </c>
      <c r="J548" s="875" t="s">
        <v>3180</v>
      </c>
      <c r="K548" s="33" t="s">
        <v>3181</v>
      </c>
      <c r="L548" s="13" t="s">
        <v>1674</v>
      </c>
      <c r="M548" s="13">
        <v>47</v>
      </c>
      <c r="N548" s="14"/>
    </row>
    <row r="549" ht="18.95" customHeight="1" spans="1:14">
      <c r="A549" s="44"/>
      <c r="B549" s="44"/>
      <c r="C549" s="44"/>
      <c r="D549" s="44"/>
      <c r="E549" s="44"/>
      <c r="F549" s="44"/>
      <c r="G549" s="45"/>
      <c r="H549" s="15" t="s">
        <v>3182</v>
      </c>
      <c r="I549" s="33" t="s">
        <v>3183</v>
      </c>
      <c r="J549" s="875" t="s">
        <v>3183</v>
      </c>
      <c r="K549" s="33" t="s">
        <v>3184</v>
      </c>
      <c r="L549" s="13" t="s">
        <v>1674</v>
      </c>
      <c r="M549" s="13">
        <v>0</v>
      </c>
      <c r="N549" s="14"/>
    </row>
    <row r="550" ht="18.95" customHeight="1" spans="1:14">
      <c r="A550" s="44"/>
      <c r="B550" s="44"/>
      <c r="C550" s="44"/>
      <c r="D550" s="44"/>
      <c r="E550" s="44"/>
      <c r="F550" s="44"/>
      <c r="G550" s="45"/>
      <c r="H550" s="15" t="s">
        <v>3185</v>
      </c>
      <c r="I550" s="33" t="s">
        <v>3186</v>
      </c>
      <c r="J550" s="875" t="s">
        <v>3186</v>
      </c>
      <c r="K550" s="33" t="s">
        <v>3187</v>
      </c>
      <c r="L550" s="13" t="s">
        <v>1674</v>
      </c>
      <c r="M550" s="13">
        <v>0</v>
      </c>
      <c r="N550" s="14"/>
    </row>
    <row r="551" ht="18.95" customHeight="1" spans="1:14">
      <c r="A551" s="44"/>
      <c r="B551" s="44"/>
      <c r="C551" s="44"/>
      <c r="D551" s="44"/>
      <c r="E551" s="44"/>
      <c r="F551" s="44"/>
      <c r="G551" s="45"/>
      <c r="H551" s="15" t="s">
        <v>3188</v>
      </c>
      <c r="I551" s="33" t="s">
        <v>3189</v>
      </c>
      <c r="J551" s="875" t="s">
        <v>3189</v>
      </c>
      <c r="K551" s="33" t="s">
        <v>3190</v>
      </c>
      <c r="L551" s="13" t="s">
        <v>1674</v>
      </c>
      <c r="M551" s="13">
        <v>311</v>
      </c>
      <c r="N551" s="14"/>
    </row>
    <row r="552" ht="18.95" customHeight="1" spans="1:14">
      <c r="A552" s="44"/>
      <c r="B552" s="44"/>
      <c r="C552" s="44"/>
      <c r="D552" s="44"/>
      <c r="E552" s="44"/>
      <c r="F552" s="44"/>
      <c r="G552" s="45"/>
      <c r="H552" s="15" t="s">
        <v>99</v>
      </c>
      <c r="I552" s="33" t="s">
        <v>3191</v>
      </c>
      <c r="J552" s="875" t="s">
        <v>3191</v>
      </c>
      <c r="K552" s="33" t="s">
        <v>1684</v>
      </c>
      <c r="L552" s="13" t="s">
        <v>1674</v>
      </c>
      <c r="M552" s="13">
        <v>143</v>
      </c>
      <c r="N552" s="14"/>
    </row>
    <row r="553" ht="18.95" customHeight="1" spans="1:14">
      <c r="A553" s="44"/>
      <c r="B553" s="44"/>
      <c r="C553" s="44"/>
      <c r="D553" s="44"/>
      <c r="E553" s="44"/>
      <c r="F553" s="44"/>
      <c r="G553" s="45"/>
      <c r="H553" s="15" t="s">
        <v>100</v>
      </c>
      <c r="I553" s="33" t="s">
        <v>3192</v>
      </c>
      <c r="J553" s="875" t="s">
        <v>3192</v>
      </c>
      <c r="K553" s="33" t="s">
        <v>1688</v>
      </c>
      <c r="L553" s="13" t="s">
        <v>1674</v>
      </c>
      <c r="M553" s="13">
        <v>71</v>
      </c>
      <c r="N553" s="14"/>
    </row>
    <row r="554" ht="18.95" customHeight="1" spans="1:14">
      <c r="A554" s="44"/>
      <c r="B554" s="44"/>
      <c r="C554" s="44"/>
      <c r="D554" s="44"/>
      <c r="E554" s="44"/>
      <c r="F554" s="44"/>
      <c r="G554" s="45"/>
      <c r="H554" s="15" t="s">
        <v>781</v>
      </c>
      <c r="I554" s="33" t="s">
        <v>3193</v>
      </c>
      <c r="J554" s="875" t="s">
        <v>3193</v>
      </c>
      <c r="K554" s="33" t="s">
        <v>1693</v>
      </c>
      <c r="L554" s="13" t="s">
        <v>1674</v>
      </c>
      <c r="M554" s="13">
        <v>0</v>
      </c>
      <c r="N554" s="14"/>
    </row>
    <row r="555" ht="18.95" customHeight="1" spans="1:14">
      <c r="A555" s="44"/>
      <c r="B555" s="44"/>
      <c r="C555" s="44"/>
      <c r="D555" s="44"/>
      <c r="E555" s="44"/>
      <c r="F555" s="44"/>
      <c r="G555" s="45"/>
      <c r="H555" s="15" t="s">
        <v>228</v>
      </c>
      <c r="I555" s="33" t="s">
        <v>3194</v>
      </c>
      <c r="J555" s="875" t="s">
        <v>3194</v>
      </c>
      <c r="K555" s="33" t="s">
        <v>3195</v>
      </c>
      <c r="L555" s="13" t="s">
        <v>1674</v>
      </c>
      <c r="M555" s="13">
        <v>0</v>
      </c>
      <c r="N555" s="14"/>
    </row>
    <row r="556" ht="18.95" customHeight="1" spans="1:14">
      <c r="A556" s="44"/>
      <c r="B556" s="44"/>
      <c r="C556" s="44"/>
      <c r="D556" s="44"/>
      <c r="E556" s="44"/>
      <c r="F556" s="44"/>
      <c r="G556" s="45"/>
      <c r="H556" s="15" t="s">
        <v>229</v>
      </c>
      <c r="I556" s="33" t="s">
        <v>3196</v>
      </c>
      <c r="J556" s="875" t="s">
        <v>3196</v>
      </c>
      <c r="K556" s="33" t="s">
        <v>3197</v>
      </c>
      <c r="L556" s="13" t="s">
        <v>1674</v>
      </c>
      <c r="M556" s="13">
        <v>0</v>
      </c>
      <c r="N556" s="14"/>
    </row>
    <row r="557" ht="18.95" customHeight="1" spans="1:14">
      <c r="A557" s="44"/>
      <c r="B557" s="44"/>
      <c r="C557" s="44"/>
      <c r="D557" s="44"/>
      <c r="E557" s="44"/>
      <c r="F557" s="44"/>
      <c r="G557" s="45"/>
      <c r="H557" s="15" t="s">
        <v>225</v>
      </c>
      <c r="I557" s="33" t="s">
        <v>3198</v>
      </c>
      <c r="J557" s="875" t="s">
        <v>3198</v>
      </c>
      <c r="K557" s="33" t="s">
        <v>3199</v>
      </c>
      <c r="L557" s="13" t="s">
        <v>1674</v>
      </c>
      <c r="M557" s="13">
        <v>44</v>
      </c>
      <c r="N557" s="14"/>
    </row>
    <row r="558" ht="18.95" customHeight="1" spans="1:14">
      <c r="A558" s="44"/>
      <c r="B558" s="44"/>
      <c r="C558" s="44"/>
      <c r="D558" s="44"/>
      <c r="E558" s="44"/>
      <c r="F558" s="44"/>
      <c r="G558" s="45"/>
      <c r="H558" s="50"/>
      <c r="I558" s="875" t="s">
        <v>3200</v>
      </c>
      <c r="J558" s="875" t="s">
        <v>3201</v>
      </c>
      <c r="K558" s="33" t="s">
        <v>3202</v>
      </c>
      <c r="L558" s="13" t="s">
        <v>1674</v>
      </c>
      <c r="M558" s="13">
        <v>0</v>
      </c>
      <c r="N558" s="14"/>
    </row>
    <row r="559" ht="18.95" customHeight="1" spans="1:14">
      <c r="A559" s="44"/>
      <c r="B559" s="44"/>
      <c r="C559" s="44"/>
      <c r="D559" s="44"/>
      <c r="E559" s="44"/>
      <c r="F559" s="44"/>
      <c r="G559" s="45"/>
      <c r="H559" s="15" t="s">
        <v>3203</v>
      </c>
      <c r="I559" s="33" t="s">
        <v>3200</v>
      </c>
      <c r="J559" s="875" t="s">
        <v>3200</v>
      </c>
      <c r="K559" s="33" t="s">
        <v>3204</v>
      </c>
      <c r="L559" s="13" t="s">
        <v>1674</v>
      </c>
      <c r="M559" s="13">
        <v>53</v>
      </c>
      <c r="N559" s="14"/>
    </row>
    <row r="560" ht="18.95" customHeight="1" spans="1:14">
      <c r="A560" s="44"/>
      <c r="B560" s="44"/>
      <c r="C560" s="44"/>
      <c r="D560" s="44"/>
      <c r="E560" s="44"/>
      <c r="F560" s="44"/>
      <c r="G560" s="45"/>
      <c r="H560" s="15" t="s">
        <v>3205</v>
      </c>
      <c r="I560" s="33" t="s">
        <v>3206</v>
      </c>
      <c r="J560" s="875" t="s">
        <v>3206</v>
      </c>
      <c r="K560" s="33" t="s">
        <v>3207</v>
      </c>
      <c r="L560" s="13" t="s">
        <v>1674</v>
      </c>
      <c r="M560" s="13">
        <v>0</v>
      </c>
      <c r="N560" s="14"/>
    </row>
    <row r="561" ht="18.95" customHeight="1" spans="1:14">
      <c r="A561" s="44"/>
      <c r="B561" s="44"/>
      <c r="C561" s="44"/>
      <c r="D561" s="44"/>
      <c r="E561" s="44"/>
      <c r="F561" s="44"/>
      <c r="G561" s="45"/>
      <c r="H561" s="15" t="s">
        <v>99</v>
      </c>
      <c r="I561" s="33" t="s">
        <v>3208</v>
      </c>
      <c r="J561" s="875" t="s">
        <v>3208</v>
      </c>
      <c r="K561" s="33" t="s">
        <v>1684</v>
      </c>
      <c r="L561" s="13" t="s">
        <v>1674</v>
      </c>
      <c r="M561" s="13">
        <v>0</v>
      </c>
      <c r="N561" s="14"/>
    </row>
    <row r="562" ht="18.95" customHeight="1" spans="1:14">
      <c r="A562" s="44"/>
      <c r="B562" s="44"/>
      <c r="C562" s="44"/>
      <c r="D562" s="44"/>
      <c r="E562" s="44"/>
      <c r="F562" s="44"/>
      <c r="G562" s="45"/>
      <c r="H562" s="15" t="s">
        <v>100</v>
      </c>
      <c r="I562" s="33" t="s">
        <v>3209</v>
      </c>
      <c r="J562" s="875" t="s">
        <v>3209</v>
      </c>
      <c r="K562" s="33" t="s">
        <v>1688</v>
      </c>
      <c r="L562" s="13" t="s">
        <v>1674</v>
      </c>
      <c r="M562" s="13">
        <v>0</v>
      </c>
      <c r="N562" s="14"/>
    </row>
    <row r="563" ht="18.95" customHeight="1" spans="1:14">
      <c r="A563" s="44"/>
      <c r="B563" s="44"/>
      <c r="C563" s="44"/>
      <c r="D563" s="44"/>
      <c r="E563" s="44"/>
      <c r="F563" s="44"/>
      <c r="G563" s="45"/>
      <c r="H563" s="15" t="s">
        <v>781</v>
      </c>
      <c r="I563" s="33" t="s">
        <v>3210</v>
      </c>
      <c r="J563" s="875" t="s">
        <v>3210</v>
      </c>
      <c r="K563" s="33" t="s">
        <v>1693</v>
      </c>
      <c r="L563" s="13" t="s">
        <v>1674</v>
      </c>
      <c r="M563" s="13">
        <v>0</v>
      </c>
      <c r="N563" s="14"/>
    </row>
    <row r="564" ht="18.95" customHeight="1" spans="1:14">
      <c r="A564" s="44"/>
      <c r="B564" s="44"/>
      <c r="C564" s="44"/>
      <c r="D564" s="44"/>
      <c r="E564" s="44"/>
      <c r="F564" s="44"/>
      <c r="G564" s="45"/>
      <c r="H564" s="15" t="s">
        <v>3211</v>
      </c>
      <c r="I564" s="33" t="s">
        <v>3212</v>
      </c>
      <c r="J564" s="875" t="s">
        <v>3212</v>
      </c>
      <c r="K564" s="33" t="s">
        <v>3213</v>
      </c>
      <c r="L564" s="13" t="s">
        <v>1674</v>
      </c>
      <c r="M564" s="13">
        <v>0</v>
      </c>
      <c r="N564" s="14"/>
    </row>
    <row r="565" ht="18.95" customHeight="1" spans="1:14">
      <c r="A565" s="44"/>
      <c r="B565" s="44"/>
      <c r="C565" s="44"/>
      <c r="D565" s="44"/>
      <c r="E565" s="44"/>
      <c r="F565" s="44"/>
      <c r="G565" s="45"/>
      <c r="H565" s="15" t="s">
        <v>3214</v>
      </c>
      <c r="I565" s="33" t="s">
        <v>3215</v>
      </c>
      <c r="J565" s="875" t="s">
        <v>3215</v>
      </c>
      <c r="K565" s="33" t="s">
        <v>3216</v>
      </c>
      <c r="L565" s="13" t="s">
        <v>1674</v>
      </c>
      <c r="M565" s="13">
        <v>0</v>
      </c>
      <c r="N565" s="14"/>
    </row>
    <row r="566" ht="18.95" customHeight="1" spans="1:14">
      <c r="A566" s="44"/>
      <c r="B566" s="44"/>
      <c r="C566" s="44"/>
      <c r="D566" s="44"/>
      <c r="E566" s="44"/>
      <c r="F566" s="44"/>
      <c r="G566" s="45"/>
      <c r="H566" s="15" t="s">
        <v>3217</v>
      </c>
      <c r="I566" s="33" t="s">
        <v>3218</v>
      </c>
      <c r="J566" s="875" t="s">
        <v>3218</v>
      </c>
      <c r="K566" s="33" t="s">
        <v>3219</v>
      </c>
      <c r="L566" s="13" t="s">
        <v>1674</v>
      </c>
      <c r="M566" s="13">
        <v>0</v>
      </c>
      <c r="N566" s="14"/>
    </row>
    <row r="567" ht="18.95" customHeight="1" spans="1:14">
      <c r="A567" s="44"/>
      <c r="B567" s="44"/>
      <c r="C567" s="44"/>
      <c r="D567" s="44"/>
      <c r="E567" s="44"/>
      <c r="F567" s="44"/>
      <c r="G567" s="45"/>
      <c r="H567" s="15" t="s">
        <v>3220</v>
      </c>
      <c r="I567" s="33" t="s">
        <v>3221</v>
      </c>
      <c r="J567" s="875" t="s">
        <v>3221</v>
      </c>
      <c r="K567" s="33" t="s">
        <v>3222</v>
      </c>
      <c r="L567" s="13" t="s">
        <v>1674</v>
      </c>
      <c r="M567" s="13">
        <v>0</v>
      </c>
      <c r="N567" s="14"/>
    </row>
    <row r="568" ht="18.95" customHeight="1" spans="1:14">
      <c r="A568" s="44"/>
      <c r="B568" s="44"/>
      <c r="C568" s="44"/>
      <c r="D568" s="44"/>
      <c r="E568" s="44"/>
      <c r="F568" s="44"/>
      <c r="G568" s="45"/>
      <c r="H568" s="15" t="s">
        <v>3223</v>
      </c>
      <c r="I568" s="33" t="s">
        <v>3224</v>
      </c>
      <c r="J568" s="875" t="s">
        <v>3224</v>
      </c>
      <c r="K568" s="33" t="s">
        <v>3225</v>
      </c>
      <c r="L568" s="13" t="s">
        <v>1674</v>
      </c>
      <c r="M568" s="13">
        <v>0</v>
      </c>
      <c r="N568" s="14"/>
    </row>
    <row r="569" ht="18.95" customHeight="1" spans="1:14">
      <c r="A569" s="44"/>
      <c r="B569" s="44"/>
      <c r="C569" s="44"/>
      <c r="D569" s="44"/>
      <c r="E569" s="44"/>
      <c r="F569" s="44"/>
      <c r="G569" s="45"/>
      <c r="H569" s="15" t="s">
        <v>3226</v>
      </c>
      <c r="I569" s="33" t="s">
        <v>3227</v>
      </c>
      <c r="J569" s="875" t="s">
        <v>3227</v>
      </c>
      <c r="K569" s="33" t="s">
        <v>3228</v>
      </c>
      <c r="L569" s="13" t="s">
        <v>1674</v>
      </c>
      <c r="M569" s="13">
        <v>152</v>
      </c>
      <c r="N569" s="14"/>
    </row>
    <row r="570" ht="18.95" customHeight="1" spans="1:14">
      <c r="A570" s="44"/>
      <c r="B570" s="44"/>
      <c r="C570" s="44"/>
      <c r="D570" s="44"/>
      <c r="E570" s="44"/>
      <c r="F570" s="44"/>
      <c r="G570" s="45"/>
      <c r="H570" s="15" t="s">
        <v>232</v>
      </c>
      <c r="I570" s="33" t="s">
        <v>3229</v>
      </c>
      <c r="J570" s="875" t="s">
        <v>3229</v>
      </c>
      <c r="K570" s="33" t="s">
        <v>3230</v>
      </c>
      <c r="L570" s="13" t="s">
        <v>1674</v>
      </c>
      <c r="M570" s="13">
        <v>0</v>
      </c>
      <c r="N570" s="14"/>
    </row>
    <row r="571" ht="18.95" customHeight="1" spans="1:14">
      <c r="A571" s="44"/>
      <c r="B571" s="44"/>
      <c r="C571" s="44"/>
      <c r="D571" s="44"/>
      <c r="E571" s="44"/>
      <c r="F571" s="44"/>
      <c r="G571" s="45"/>
      <c r="H571" s="15" t="s">
        <v>3231</v>
      </c>
      <c r="I571" s="33" t="s">
        <v>3232</v>
      </c>
      <c r="J571" s="875" t="s">
        <v>3232</v>
      </c>
      <c r="K571" s="33" t="s">
        <v>3233</v>
      </c>
      <c r="L571" s="13" t="s">
        <v>1674</v>
      </c>
      <c r="M571" s="13">
        <v>0</v>
      </c>
      <c r="N571" s="14"/>
    </row>
    <row r="572" ht="18.95" customHeight="1" spans="1:14">
      <c r="A572" s="44"/>
      <c r="B572" s="44"/>
      <c r="C572" s="44"/>
      <c r="D572" s="44"/>
      <c r="E572" s="44"/>
      <c r="F572" s="44"/>
      <c r="G572" s="45"/>
      <c r="H572" s="15" t="s">
        <v>233</v>
      </c>
      <c r="I572" s="33" t="s">
        <v>3234</v>
      </c>
      <c r="J572" s="875" t="s">
        <v>3234</v>
      </c>
      <c r="K572" s="33" t="s">
        <v>3228</v>
      </c>
      <c r="L572" s="13" t="s">
        <v>1674</v>
      </c>
      <c r="M572" s="13">
        <v>152</v>
      </c>
      <c r="N572" s="14"/>
    </row>
    <row r="573" ht="18.95" customHeight="1" spans="1:14">
      <c r="A573" s="44"/>
      <c r="B573" s="44"/>
      <c r="C573" s="44"/>
      <c r="D573" s="44"/>
      <c r="E573" s="44"/>
      <c r="F573" s="44"/>
      <c r="G573" s="45"/>
      <c r="H573" s="15" t="s">
        <v>3235</v>
      </c>
      <c r="I573" s="33" t="s">
        <v>1198</v>
      </c>
      <c r="J573" s="875" t="s">
        <v>1198</v>
      </c>
      <c r="K573" s="33" t="s">
        <v>1947</v>
      </c>
      <c r="L573" s="13" t="s">
        <v>1674</v>
      </c>
      <c r="M573" s="13">
        <v>24518</v>
      </c>
      <c r="N573" s="14"/>
    </row>
    <row r="574" ht="18.95" customHeight="1" spans="1:14">
      <c r="A574" s="44"/>
      <c r="B574" s="44"/>
      <c r="C574" s="44"/>
      <c r="D574" s="44"/>
      <c r="E574" s="44"/>
      <c r="F574" s="44"/>
      <c r="G574" s="45"/>
      <c r="H574" s="15" t="s">
        <v>235</v>
      </c>
      <c r="I574" s="33" t="s">
        <v>3236</v>
      </c>
      <c r="J574" s="875" t="s">
        <v>3236</v>
      </c>
      <c r="K574" s="33" t="s">
        <v>3237</v>
      </c>
      <c r="L574" s="13" t="s">
        <v>1674</v>
      </c>
      <c r="M574" s="13">
        <v>304</v>
      </c>
      <c r="N574" s="14"/>
    </row>
    <row r="575" ht="18.95" customHeight="1" spans="1:14">
      <c r="A575" s="44"/>
      <c r="B575" s="44"/>
      <c r="C575" s="44"/>
      <c r="D575" s="44"/>
      <c r="E575" s="44"/>
      <c r="F575" s="44"/>
      <c r="G575" s="45"/>
      <c r="H575" s="15" t="s">
        <v>99</v>
      </c>
      <c r="I575" s="33" t="s">
        <v>3238</v>
      </c>
      <c r="J575" s="875" t="s">
        <v>3238</v>
      </c>
      <c r="K575" s="33" t="s">
        <v>1684</v>
      </c>
      <c r="L575" s="13" t="s">
        <v>1674</v>
      </c>
      <c r="M575" s="13">
        <v>123</v>
      </c>
      <c r="N575" s="14"/>
    </row>
    <row r="576" ht="18.95" customHeight="1" spans="1:14">
      <c r="A576" s="44"/>
      <c r="B576" s="44"/>
      <c r="C576" s="44"/>
      <c r="D576" s="44"/>
      <c r="E576" s="44"/>
      <c r="F576" s="44"/>
      <c r="G576" s="45"/>
      <c r="H576" s="15" t="s">
        <v>100</v>
      </c>
      <c r="I576" s="33" t="s">
        <v>3239</v>
      </c>
      <c r="J576" s="875" t="s">
        <v>3239</v>
      </c>
      <c r="K576" s="33" t="s">
        <v>1688</v>
      </c>
      <c r="L576" s="13" t="s">
        <v>1674</v>
      </c>
      <c r="M576" s="13">
        <v>48</v>
      </c>
      <c r="N576" s="14"/>
    </row>
    <row r="577" ht="18.95" customHeight="1" spans="1:14">
      <c r="A577" s="44"/>
      <c r="B577" s="44"/>
      <c r="C577" s="44"/>
      <c r="D577" s="44"/>
      <c r="E577" s="44"/>
      <c r="F577" s="44"/>
      <c r="G577" s="45"/>
      <c r="H577" s="15" t="s">
        <v>781</v>
      </c>
      <c r="I577" s="33" t="s">
        <v>3240</v>
      </c>
      <c r="J577" s="875" t="s">
        <v>3240</v>
      </c>
      <c r="K577" s="33" t="s">
        <v>1693</v>
      </c>
      <c r="L577" s="13" t="s">
        <v>1674</v>
      </c>
      <c r="M577" s="13">
        <v>0</v>
      </c>
      <c r="N577" s="14"/>
    </row>
    <row r="578" ht="18.95" customHeight="1" spans="1:14">
      <c r="A578" s="44"/>
      <c r="B578" s="44"/>
      <c r="C578" s="44"/>
      <c r="D578" s="44"/>
      <c r="E578" s="44"/>
      <c r="F578" s="44"/>
      <c r="G578" s="45"/>
      <c r="H578" s="15" t="s">
        <v>236</v>
      </c>
      <c r="I578" s="33" t="s">
        <v>3241</v>
      </c>
      <c r="J578" s="875" t="s">
        <v>3241</v>
      </c>
      <c r="K578" s="33" t="s">
        <v>3242</v>
      </c>
      <c r="L578" s="13" t="s">
        <v>1674</v>
      </c>
      <c r="M578" s="13">
        <v>0</v>
      </c>
      <c r="N578" s="14"/>
    </row>
    <row r="579" ht="18.95" customHeight="1" spans="1:14">
      <c r="A579" s="44"/>
      <c r="B579" s="44"/>
      <c r="C579" s="44"/>
      <c r="D579" s="44"/>
      <c r="E579" s="44"/>
      <c r="F579" s="44"/>
      <c r="G579" s="45"/>
      <c r="H579" s="15" t="s">
        <v>3243</v>
      </c>
      <c r="I579" s="33" t="s">
        <v>3244</v>
      </c>
      <c r="J579" s="875" t="s">
        <v>3244</v>
      </c>
      <c r="K579" s="33" t="s">
        <v>3245</v>
      </c>
      <c r="L579" s="13" t="s">
        <v>1674</v>
      </c>
      <c r="M579" s="13">
        <v>1</v>
      </c>
      <c r="N579" s="14"/>
    </row>
    <row r="580" ht="18.95" customHeight="1" spans="1:14">
      <c r="A580" s="44"/>
      <c r="B580" s="44"/>
      <c r="C580" s="44"/>
      <c r="D580" s="44"/>
      <c r="E580" s="44"/>
      <c r="F580" s="44"/>
      <c r="G580" s="45"/>
      <c r="H580" s="15" t="s">
        <v>3246</v>
      </c>
      <c r="I580" s="33" t="s">
        <v>3247</v>
      </c>
      <c r="J580" s="875" t="s">
        <v>3247</v>
      </c>
      <c r="K580" s="33" t="s">
        <v>3248</v>
      </c>
      <c r="L580" s="13" t="s">
        <v>1674</v>
      </c>
      <c r="M580" s="13">
        <v>0</v>
      </c>
      <c r="N580" s="14"/>
    </row>
    <row r="581" ht="18.95" customHeight="1" spans="1:14">
      <c r="A581" s="44"/>
      <c r="B581" s="44"/>
      <c r="C581" s="44"/>
      <c r="D581" s="44"/>
      <c r="E581" s="44"/>
      <c r="F581" s="44"/>
      <c r="G581" s="45"/>
      <c r="H581" s="15" t="s">
        <v>237</v>
      </c>
      <c r="I581" s="33" t="s">
        <v>3249</v>
      </c>
      <c r="J581" s="875" t="s">
        <v>3249</v>
      </c>
      <c r="K581" s="33" t="s">
        <v>3250</v>
      </c>
      <c r="L581" s="13" t="s">
        <v>1674</v>
      </c>
      <c r="M581" s="13">
        <v>6</v>
      </c>
      <c r="N581" s="14"/>
    </row>
    <row r="582" ht="18.95" customHeight="1" spans="1:14">
      <c r="A582" s="44"/>
      <c r="B582" s="44"/>
      <c r="C582" s="44"/>
      <c r="D582" s="44"/>
      <c r="E582" s="44"/>
      <c r="F582" s="44"/>
      <c r="G582" s="45"/>
      <c r="H582" s="15" t="s">
        <v>119</v>
      </c>
      <c r="I582" s="875" t="s">
        <v>3251</v>
      </c>
      <c r="J582" s="875" t="s">
        <v>3251</v>
      </c>
      <c r="K582" s="33" t="s">
        <v>3252</v>
      </c>
      <c r="L582" s="13" t="s">
        <v>1674</v>
      </c>
      <c r="M582" s="13">
        <v>0</v>
      </c>
      <c r="N582" s="14"/>
    </row>
    <row r="583" ht="18.95" customHeight="1" spans="1:14">
      <c r="A583" s="44"/>
      <c r="B583" s="44"/>
      <c r="C583" s="44"/>
      <c r="D583" s="44"/>
      <c r="E583" s="44"/>
      <c r="F583" s="44"/>
      <c r="G583" s="45"/>
      <c r="H583" s="15" t="s">
        <v>238</v>
      </c>
      <c r="I583" s="33" t="s">
        <v>3253</v>
      </c>
      <c r="J583" s="875" t="s">
        <v>3253</v>
      </c>
      <c r="K583" s="33" t="s">
        <v>3254</v>
      </c>
      <c r="L583" s="13" t="s">
        <v>1674</v>
      </c>
      <c r="M583" s="13">
        <v>76</v>
      </c>
      <c r="N583" s="14"/>
    </row>
    <row r="584" ht="18.95" customHeight="1" spans="1:14">
      <c r="A584" s="44"/>
      <c r="B584" s="44"/>
      <c r="C584" s="44"/>
      <c r="D584" s="44"/>
      <c r="E584" s="44"/>
      <c r="F584" s="44"/>
      <c r="G584" s="45"/>
      <c r="H584" s="15" t="s">
        <v>3255</v>
      </c>
      <c r="I584" s="33" t="s">
        <v>3256</v>
      </c>
      <c r="J584" s="875" t="s">
        <v>3256</v>
      </c>
      <c r="K584" s="33" t="s">
        <v>3257</v>
      </c>
      <c r="L584" s="13" t="s">
        <v>1674</v>
      </c>
      <c r="M584" s="13">
        <v>0</v>
      </c>
      <c r="N584" s="14"/>
    </row>
    <row r="585" ht="18.95" customHeight="1" spans="1:14">
      <c r="A585" s="44"/>
      <c r="B585" s="44"/>
      <c r="C585" s="44"/>
      <c r="D585" s="44"/>
      <c r="E585" s="44"/>
      <c r="F585" s="44"/>
      <c r="G585" s="45"/>
      <c r="H585" s="15" t="s">
        <v>3258</v>
      </c>
      <c r="I585" s="33" t="s">
        <v>3259</v>
      </c>
      <c r="J585" s="875" t="s">
        <v>3259</v>
      </c>
      <c r="K585" s="33" t="s">
        <v>3260</v>
      </c>
      <c r="L585" s="13" t="s">
        <v>1674</v>
      </c>
      <c r="M585" s="13">
        <v>0</v>
      </c>
      <c r="N585" s="14"/>
    </row>
    <row r="586" ht="18.95" customHeight="1" spans="1:14">
      <c r="A586" s="44"/>
      <c r="B586" s="44"/>
      <c r="C586" s="44"/>
      <c r="D586" s="44"/>
      <c r="E586" s="44"/>
      <c r="F586" s="44"/>
      <c r="G586" s="45"/>
      <c r="H586" s="15" t="s">
        <v>3261</v>
      </c>
      <c r="I586" s="33" t="s">
        <v>3262</v>
      </c>
      <c r="J586" s="875" t="s">
        <v>3262</v>
      </c>
      <c r="K586" s="33" t="s">
        <v>3263</v>
      </c>
      <c r="L586" s="13" t="s">
        <v>1674</v>
      </c>
      <c r="M586" s="13">
        <v>4</v>
      </c>
      <c r="N586" s="14"/>
    </row>
    <row r="587" ht="18.95" customHeight="1" spans="1:14">
      <c r="A587" s="44"/>
      <c r="B587" s="44"/>
      <c r="C587" s="44"/>
      <c r="D587" s="44"/>
      <c r="E587" s="44"/>
      <c r="F587" s="44"/>
      <c r="G587" s="45"/>
      <c r="H587" s="15" t="s">
        <v>3264</v>
      </c>
      <c r="I587" s="33" t="s">
        <v>3265</v>
      </c>
      <c r="J587" s="875" t="s">
        <v>3265</v>
      </c>
      <c r="K587" s="33" t="s">
        <v>3266</v>
      </c>
      <c r="L587" s="13" t="s">
        <v>1674</v>
      </c>
      <c r="M587" s="13">
        <v>46</v>
      </c>
      <c r="N587" s="14"/>
    </row>
    <row r="588" ht="18.95" customHeight="1" spans="1:14">
      <c r="A588" s="44"/>
      <c r="B588" s="44"/>
      <c r="C588" s="44"/>
      <c r="D588" s="44"/>
      <c r="E588" s="44"/>
      <c r="F588" s="44"/>
      <c r="G588" s="45"/>
      <c r="H588" s="15" t="s">
        <v>239</v>
      </c>
      <c r="I588" s="33" t="s">
        <v>3267</v>
      </c>
      <c r="J588" s="875" t="s">
        <v>3267</v>
      </c>
      <c r="K588" s="33" t="s">
        <v>3268</v>
      </c>
      <c r="L588" s="13" t="s">
        <v>1674</v>
      </c>
      <c r="M588" s="13">
        <v>699</v>
      </c>
      <c r="N588" s="14"/>
    </row>
    <row r="589" ht="18.95" customHeight="1" spans="1:14">
      <c r="A589" s="44"/>
      <c r="B589" s="44"/>
      <c r="C589" s="44"/>
      <c r="D589" s="44"/>
      <c r="E589" s="44"/>
      <c r="F589" s="44"/>
      <c r="G589" s="45"/>
      <c r="H589" s="15" t="s">
        <v>99</v>
      </c>
      <c r="I589" s="33" t="s">
        <v>3269</v>
      </c>
      <c r="J589" s="875" t="s">
        <v>3269</v>
      </c>
      <c r="K589" s="33" t="s">
        <v>1684</v>
      </c>
      <c r="L589" s="13" t="s">
        <v>1674</v>
      </c>
      <c r="M589" s="13">
        <v>222</v>
      </c>
      <c r="N589" s="14"/>
    </row>
    <row r="590" ht="18.95" customHeight="1" spans="1:14">
      <c r="A590" s="44"/>
      <c r="B590" s="44"/>
      <c r="C590" s="44"/>
      <c r="D590" s="44"/>
      <c r="E590" s="44"/>
      <c r="F590" s="44"/>
      <c r="G590" s="45"/>
      <c r="H590" s="15" t="s">
        <v>100</v>
      </c>
      <c r="I590" s="33" t="s">
        <v>3270</v>
      </c>
      <c r="J590" s="875" t="s">
        <v>3270</v>
      </c>
      <c r="K590" s="33" t="s">
        <v>1688</v>
      </c>
      <c r="L590" s="13" t="s">
        <v>1674</v>
      </c>
      <c r="M590" s="13">
        <v>246</v>
      </c>
      <c r="N590" s="14"/>
    </row>
    <row r="591" ht="18.95" customHeight="1" spans="1:14">
      <c r="A591" s="44"/>
      <c r="B591" s="44"/>
      <c r="C591" s="44"/>
      <c r="D591" s="44"/>
      <c r="E591" s="44"/>
      <c r="F591" s="44"/>
      <c r="G591" s="45"/>
      <c r="H591" s="15" t="s">
        <v>781</v>
      </c>
      <c r="I591" s="33" t="s">
        <v>3271</v>
      </c>
      <c r="J591" s="875" t="s">
        <v>3271</v>
      </c>
      <c r="K591" s="33" t="s">
        <v>1693</v>
      </c>
      <c r="L591" s="13" t="s">
        <v>1674</v>
      </c>
      <c r="M591" s="13">
        <v>0</v>
      </c>
      <c r="N591" s="14"/>
    </row>
    <row r="592" ht="18.95" customHeight="1" spans="1:14">
      <c r="A592" s="44"/>
      <c r="B592" s="44"/>
      <c r="C592" s="44"/>
      <c r="D592" s="44"/>
      <c r="E592" s="44"/>
      <c r="F592" s="44"/>
      <c r="G592" s="45"/>
      <c r="H592" s="15" t="s">
        <v>808</v>
      </c>
      <c r="I592" s="33" t="s">
        <v>3272</v>
      </c>
      <c r="J592" s="875" t="s">
        <v>3272</v>
      </c>
      <c r="K592" s="33" t="s">
        <v>3273</v>
      </c>
      <c r="L592" s="13" t="s">
        <v>1674</v>
      </c>
      <c r="M592" s="13">
        <v>35</v>
      </c>
      <c r="N592" s="14"/>
    </row>
    <row r="593" ht="18.95" customHeight="1" spans="1:14">
      <c r="A593" s="44"/>
      <c r="B593" s="44"/>
      <c r="C593" s="44"/>
      <c r="D593" s="44"/>
      <c r="E593" s="44"/>
      <c r="F593" s="44"/>
      <c r="G593" s="45"/>
      <c r="H593" s="15" t="s">
        <v>3274</v>
      </c>
      <c r="I593" s="33" t="s">
        <v>3275</v>
      </c>
      <c r="J593" s="875" t="s">
        <v>3275</v>
      </c>
      <c r="K593" s="33" t="s">
        <v>3276</v>
      </c>
      <c r="L593" s="13" t="s">
        <v>1674</v>
      </c>
      <c r="M593" s="13">
        <v>179</v>
      </c>
      <c r="N593" s="14"/>
    </row>
    <row r="594" ht="18.95" customHeight="1" spans="1:14">
      <c r="A594" s="44"/>
      <c r="B594" s="44"/>
      <c r="C594" s="44"/>
      <c r="D594" s="44"/>
      <c r="E594" s="44"/>
      <c r="F594" s="44"/>
      <c r="G594" s="45"/>
      <c r="H594" s="15" t="s">
        <v>3277</v>
      </c>
      <c r="I594" s="33" t="s">
        <v>3278</v>
      </c>
      <c r="J594" s="875" t="s">
        <v>3278</v>
      </c>
      <c r="K594" s="33" t="s">
        <v>3279</v>
      </c>
      <c r="L594" s="13" t="s">
        <v>1674</v>
      </c>
      <c r="M594" s="13">
        <v>0</v>
      </c>
      <c r="N594" s="14"/>
    </row>
    <row r="595" ht="18.95" customHeight="1" spans="1:14">
      <c r="A595" s="44"/>
      <c r="B595" s="44"/>
      <c r="C595" s="44"/>
      <c r="D595" s="44"/>
      <c r="E595" s="44"/>
      <c r="F595" s="44"/>
      <c r="G595" s="45"/>
      <c r="H595" s="15" t="s">
        <v>240</v>
      </c>
      <c r="I595" s="33" t="s">
        <v>3280</v>
      </c>
      <c r="J595" s="875" t="s">
        <v>3280</v>
      </c>
      <c r="K595" s="33" t="s">
        <v>3281</v>
      </c>
      <c r="L595" s="13" t="s">
        <v>1674</v>
      </c>
      <c r="M595" s="13">
        <v>2</v>
      </c>
      <c r="N595" s="14"/>
    </row>
    <row r="596" ht="18.95" customHeight="1" spans="1:14">
      <c r="A596" s="44"/>
      <c r="B596" s="44"/>
      <c r="C596" s="44"/>
      <c r="D596" s="44"/>
      <c r="E596" s="44"/>
      <c r="F596" s="44"/>
      <c r="G596" s="45"/>
      <c r="H596" s="15" t="s">
        <v>241</v>
      </c>
      <c r="I596" s="33" t="s">
        <v>3282</v>
      </c>
      <c r="J596" s="875" t="s">
        <v>3282</v>
      </c>
      <c r="K596" s="33" t="s">
        <v>3283</v>
      </c>
      <c r="L596" s="13" t="s">
        <v>1674</v>
      </c>
      <c r="M596" s="13">
        <v>2</v>
      </c>
      <c r="N596" s="14"/>
    </row>
    <row r="597" ht="18.95" customHeight="1" spans="1:14">
      <c r="A597" s="44"/>
      <c r="B597" s="44"/>
      <c r="C597" s="44"/>
      <c r="D597" s="44"/>
      <c r="E597" s="44"/>
      <c r="F597" s="44"/>
      <c r="G597" s="45"/>
      <c r="H597" s="15" t="s">
        <v>3284</v>
      </c>
      <c r="I597" s="33" t="s">
        <v>3285</v>
      </c>
      <c r="J597" s="875" t="s">
        <v>3285</v>
      </c>
      <c r="K597" s="33" t="s">
        <v>3286</v>
      </c>
      <c r="L597" s="13" t="s">
        <v>1674</v>
      </c>
      <c r="M597" s="13">
        <v>0</v>
      </c>
      <c r="N597" s="14"/>
    </row>
    <row r="598" ht="18.95" customHeight="1" spans="1:14">
      <c r="A598" s="44"/>
      <c r="B598" s="44"/>
      <c r="C598" s="44"/>
      <c r="D598" s="44"/>
      <c r="E598" s="44"/>
      <c r="F598" s="44"/>
      <c r="G598" s="45"/>
      <c r="H598" s="15" t="s">
        <v>242</v>
      </c>
      <c r="I598" s="33" t="s">
        <v>3287</v>
      </c>
      <c r="J598" s="875" t="s">
        <v>3287</v>
      </c>
      <c r="K598" s="33" t="s">
        <v>3288</v>
      </c>
      <c r="L598" s="13" t="s">
        <v>1674</v>
      </c>
      <c r="M598" s="13">
        <v>13</v>
      </c>
      <c r="N598" s="14"/>
    </row>
    <row r="599" ht="18.95" customHeight="1" spans="1:14">
      <c r="A599" s="44"/>
      <c r="B599" s="44"/>
      <c r="C599" s="44"/>
      <c r="D599" s="44"/>
      <c r="E599" s="44"/>
      <c r="F599" s="44"/>
      <c r="G599" s="45"/>
      <c r="H599" s="15" t="s">
        <v>3289</v>
      </c>
      <c r="I599" s="33" t="s">
        <v>3290</v>
      </c>
      <c r="J599" s="875" t="s">
        <v>3290</v>
      </c>
      <c r="K599" s="33" t="s">
        <v>3291</v>
      </c>
      <c r="L599" s="13" t="s">
        <v>1674</v>
      </c>
      <c r="M599" s="13">
        <v>4535</v>
      </c>
      <c r="N599" s="14"/>
    </row>
    <row r="600" ht="18.95" customHeight="1" spans="1:14">
      <c r="A600" s="44"/>
      <c r="B600" s="44"/>
      <c r="C600" s="44"/>
      <c r="D600" s="44"/>
      <c r="E600" s="44"/>
      <c r="F600" s="44"/>
      <c r="G600" s="45"/>
      <c r="H600" s="15" t="s">
        <v>3292</v>
      </c>
      <c r="I600" s="33" t="s">
        <v>3293</v>
      </c>
      <c r="J600" s="875" t="s">
        <v>3293</v>
      </c>
      <c r="K600" s="33" t="s">
        <v>3294</v>
      </c>
      <c r="L600" s="13" t="s">
        <v>1674</v>
      </c>
      <c r="M600" s="13">
        <v>1387</v>
      </c>
      <c r="N600" s="14"/>
    </row>
    <row r="601" ht="18.95" customHeight="1" spans="1:14">
      <c r="A601" s="44"/>
      <c r="B601" s="44"/>
      <c r="C601" s="44"/>
      <c r="D601" s="44"/>
      <c r="E601" s="44"/>
      <c r="F601" s="44"/>
      <c r="G601" s="45"/>
      <c r="H601" s="15" t="s">
        <v>297</v>
      </c>
      <c r="I601" s="33" t="s">
        <v>3295</v>
      </c>
      <c r="J601" s="875" t="s">
        <v>3295</v>
      </c>
      <c r="K601" s="33" t="s">
        <v>3296</v>
      </c>
      <c r="L601" s="13" t="s">
        <v>1674</v>
      </c>
      <c r="M601" s="13">
        <v>0</v>
      </c>
      <c r="N601" s="14"/>
    </row>
    <row r="602" ht="18.95" customHeight="1" spans="1:14">
      <c r="A602" s="44"/>
      <c r="B602" s="44"/>
      <c r="C602" s="44"/>
      <c r="D602" s="44"/>
      <c r="E602" s="44"/>
      <c r="F602" s="44"/>
      <c r="G602" s="45"/>
      <c r="H602" s="15" t="s">
        <v>3297</v>
      </c>
      <c r="I602" s="875" t="s">
        <v>3298</v>
      </c>
      <c r="J602" s="875" t="s">
        <v>3298</v>
      </c>
      <c r="K602" s="33" t="s">
        <v>3299</v>
      </c>
      <c r="L602" s="13" t="s">
        <v>1674</v>
      </c>
      <c r="M602" s="13">
        <v>0</v>
      </c>
      <c r="N602" s="14"/>
    </row>
    <row r="603" ht="18.95" customHeight="1" spans="1:14">
      <c r="A603" s="44"/>
      <c r="B603" s="44"/>
      <c r="C603" s="44"/>
      <c r="D603" s="44"/>
      <c r="E603" s="44"/>
      <c r="F603" s="44"/>
      <c r="G603" s="45"/>
      <c r="H603" s="15" t="s">
        <v>298</v>
      </c>
      <c r="I603" s="33" t="s">
        <v>3300</v>
      </c>
      <c r="J603" s="875" t="s">
        <v>3300</v>
      </c>
      <c r="K603" s="33" t="s">
        <v>3301</v>
      </c>
      <c r="L603" s="13" t="s">
        <v>1674</v>
      </c>
      <c r="M603" s="13">
        <v>117</v>
      </c>
      <c r="N603" s="14"/>
    </row>
    <row r="604" ht="18.95" customHeight="1" spans="1:14">
      <c r="A604" s="44"/>
      <c r="B604" s="44"/>
      <c r="C604" s="44"/>
      <c r="D604" s="44"/>
      <c r="E604" s="44"/>
      <c r="F604" s="44"/>
      <c r="G604" s="45"/>
      <c r="H604" s="15" t="s">
        <v>299</v>
      </c>
      <c r="I604" s="33" t="s">
        <v>3302</v>
      </c>
      <c r="J604" s="875" t="s">
        <v>3302</v>
      </c>
      <c r="K604" s="33" t="s">
        <v>3303</v>
      </c>
      <c r="L604" s="13" t="s">
        <v>1674</v>
      </c>
      <c r="M604" s="13">
        <v>0</v>
      </c>
      <c r="N604" s="14"/>
    </row>
    <row r="605" ht="18.95" customHeight="1" spans="1:14">
      <c r="A605" s="44"/>
      <c r="B605" s="44"/>
      <c r="C605" s="44"/>
      <c r="D605" s="44"/>
      <c r="E605" s="44"/>
      <c r="F605" s="44"/>
      <c r="G605" s="45"/>
      <c r="H605" s="15" t="s">
        <v>295</v>
      </c>
      <c r="I605" s="33" t="s">
        <v>3304</v>
      </c>
      <c r="J605" s="875" t="s">
        <v>3304</v>
      </c>
      <c r="K605" s="33" t="s">
        <v>3305</v>
      </c>
      <c r="L605" s="13" t="s">
        <v>1674</v>
      </c>
      <c r="M605" s="13">
        <v>2966</v>
      </c>
      <c r="N605" s="14"/>
    </row>
    <row r="606" ht="18.95" customHeight="1" spans="1:14">
      <c r="A606" s="44"/>
      <c r="B606" s="44"/>
      <c r="C606" s="44"/>
      <c r="D606" s="44"/>
      <c r="E606" s="44"/>
      <c r="F606" s="44"/>
      <c r="G606" s="45"/>
      <c r="H606" s="15" t="s">
        <v>3306</v>
      </c>
      <c r="I606" s="33" t="s">
        <v>3307</v>
      </c>
      <c r="J606" s="875" t="s">
        <v>3307</v>
      </c>
      <c r="K606" s="33" t="s">
        <v>3308</v>
      </c>
      <c r="L606" s="13" t="s">
        <v>1674</v>
      </c>
      <c r="M606" s="13">
        <v>65</v>
      </c>
      <c r="N606" s="14"/>
    </row>
    <row r="607" ht="18.95" customHeight="1" spans="1:14">
      <c r="A607" s="44"/>
      <c r="B607" s="44"/>
      <c r="C607" s="44"/>
      <c r="D607" s="44"/>
      <c r="E607" s="44"/>
      <c r="F607" s="44"/>
      <c r="G607" s="45"/>
      <c r="H607" s="51" t="s">
        <v>3309</v>
      </c>
      <c r="I607" s="875" t="s">
        <v>3310</v>
      </c>
      <c r="J607" s="875" t="s">
        <v>3311</v>
      </c>
      <c r="K607" s="33" t="s">
        <v>3312</v>
      </c>
      <c r="L607" s="13" t="s">
        <v>1674</v>
      </c>
      <c r="M607" s="13">
        <v>0</v>
      </c>
      <c r="N607" s="14"/>
    </row>
    <row r="608" ht="18.95" customHeight="1" spans="1:14">
      <c r="A608" s="44"/>
      <c r="B608" s="44"/>
      <c r="C608" s="44"/>
      <c r="D608" s="44"/>
      <c r="E608" s="44"/>
      <c r="F608" s="44"/>
      <c r="G608" s="45"/>
      <c r="H608" s="15" t="s">
        <v>243</v>
      </c>
      <c r="I608" s="33" t="s">
        <v>3313</v>
      </c>
      <c r="J608" s="875" t="s">
        <v>3313</v>
      </c>
      <c r="K608" s="33" t="s">
        <v>3314</v>
      </c>
      <c r="L608" s="13" t="s">
        <v>1674</v>
      </c>
      <c r="M608" s="13">
        <v>6987</v>
      </c>
      <c r="N608" s="14"/>
    </row>
    <row r="609" ht="18.95" customHeight="1" spans="1:14">
      <c r="A609" s="44"/>
      <c r="B609" s="44"/>
      <c r="C609" s="44"/>
      <c r="D609" s="44"/>
      <c r="E609" s="44"/>
      <c r="F609" s="44"/>
      <c r="G609" s="45"/>
      <c r="H609" s="15" t="s">
        <v>244</v>
      </c>
      <c r="I609" s="33" t="s">
        <v>3315</v>
      </c>
      <c r="J609" s="875" t="s">
        <v>3315</v>
      </c>
      <c r="K609" s="33" t="s">
        <v>3316</v>
      </c>
      <c r="L609" s="13" t="s">
        <v>1674</v>
      </c>
      <c r="M609" s="13">
        <v>1626</v>
      </c>
      <c r="N609" s="14"/>
    </row>
    <row r="610" ht="18.95" customHeight="1" spans="1:14">
      <c r="A610" s="44"/>
      <c r="B610" s="44"/>
      <c r="C610" s="44"/>
      <c r="D610" s="44"/>
      <c r="E610" s="44"/>
      <c r="F610" s="44"/>
      <c r="G610" s="45"/>
      <c r="H610" s="15" t="s">
        <v>245</v>
      </c>
      <c r="I610" s="33" t="s">
        <v>3317</v>
      </c>
      <c r="J610" s="875" t="s">
        <v>3317</v>
      </c>
      <c r="K610" s="33" t="s">
        <v>3318</v>
      </c>
      <c r="L610" s="13" t="s">
        <v>1674</v>
      </c>
      <c r="M610" s="13">
        <v>5297</v>
      </c>
      <c r="N610" s="14"/>
    </row>
    <row r="611" ht="18.95" customHeight="1" spans="1:14">
      <c r="A611" s="44"/>
      <c r="B611" s="44"/>
      <c r="C611" s="44"/>
      <c r="D611" s="44"/>
      <c r="E611" s="44"/>
      <c r="F611" s="44"/>
      <c r="G611" s="45"/>
      <c r="H611" s="15" t="s">
        <v>3319</v>
      </c>
      <c r="I611" s="33" t="s">
        <v>3320</v>
      </c>
      <c r="J611" s="875" t="s">
        <v>3320</v>
      </c>
      <c r="K611" s="33" t="s">
        <v>3321</v>
      </c>
      <c r="L611" s="13" t="s">
        <v>1674</v>
      </c>
      <c r="M611" s="13">
        <v>0</v>
      </c>
      <c r="N611" s="14"/>
    </row>
    <row r="612" ht="18.95" customHeight="1" spans="1:14">
      <c r="A612" s="44"/>
      <c r="B612" s="44"/>
      <c r="C612" s="44"/>
      <c r="D612" s="44"/>
      <c r="E612" s="44"/>
      <c r="F612" s="44"/>
      <c r="G612" s="45"/>
      <c r="H612" s="15" t="s">
        <v>3322</v>
      </c>
      <c r="I612" s="33" t="s">
        <v>3323</v>
      </c>
      <c r="J612" s="875" t="s">
        <v>3323</v>
      </c>
      <c r="K612" s="33" t="s">
        <v>3324</v>
      </c>
      <c r="L612" s="13" t="s">
        <v>1674</v>
      </c>
      <c r="M612" s="13">
        <v>0</v>
      </c>
      <c r="N612" s="14"/>
    </row>
    <row r="613" ht="18.95" customHeight="1" spans="1:14">
      <c r="A613" s="44"/>
      <c r="B613" s="44"/>
      <c r="C613" s="44"/>
      <c r="D613" s="44"/>
      <c r="E613" s="44"/>
      <c r="F613" s="44"/>
      <c r="G613" s="45"/>
      <c r="H613" s="15" t="s">
        <v>802</v>
      </c>
      <c r="I613" s="33" t="s">
        <v>3325</v>
      </c>
      <c r="J613" s="875" t="s">
        <v>3325</v>
      </c>
      <c r="K613" s="33" t="s">
        <v>3326</v>
      </c>
      <c r="L613" s="13" t="s">
        <v>1674</v>
      </c>
      <c r="M613" s="13">
        <v>64</v>
      </c>
      <c r="N613" s="14"/>
    </row>
    <row r="614" ht="18.95" customHeight="1" spans="1:14">
      <c r="A614" s="44"/>
      <c r="B614" s="44"/>
      <c r="C614" s="44"/>
      <c r="D614" s="44"/>
      <c r="E614" s="44"/>
      <c r="F614" s="44"/>
      <c r="G614" s="45"/>
      <c r="H614" s="15" t="s">
        <v>3327</v>
      </c>
      <c r="I614" s="33" t="s">
        <v>3328</v>
      </c>
      <c r="J614" s="875" t="s">
        <v>3328</v>
      </c>
      <c r="K614" s="33" t="s">
        <v>3329</v>
      </c>
      <c r="L614" s="13" t="s">
        <v>1674</v>
      </c>
      <c r="M614" s="13">
        <v>0</v>
      </c>
      <c r="N614" s="14"/>
    </row>
    <row r="615" ht="18.95" customHeight="1" spans="1:14">
      <c r="A615" s="44"/>
      <c r="B615" s="44"/>
      <c r="C615" s="44"/>
      <c r="D615" s="44"/>
      <c r="E615" s="44"/>
      <c r="F615" s="44"/>
      <c r="G615" s="45"/>
      <c r="H615" s="15" t="s">
        <v>3330</v>
      </c>
      <c r="I615" s="33" t="s">
        <v>3331</v>
      </c>
      <c r="J615" s="875" t="s">
        <v>3331</v>
      </c>
      <c r="K615" s="33" t="s">
        <v>3332</v>
      </c>
      <c r="L615" s="13" t="s">
        <v>1674</v>
      </c>
      <c r="M615" s="13">
        <v>0</v>
      </c>
      <c r="N615" s="14"/>
    </row>
    <row r="616" ht="18.95" customHeight="1" spans="1:14">
      <c r="A616" s="44"/>
      <c r="B616" s="44"/>
      <c r="C616" s="44"/>
      <c r="D616" s="44"/>
      <c r="E616" s="44"/>
      <c r="F616" s="44"/>
      <c r="G616" s="45"/>
      <c r="H616" s="15" t="s">
        <v>3333</v>
      </c>
      <c r="I616" s="33" t="s">
        <v>3334</v>
      </c>
      <c r="J616" s="875" t="s">
        <v>3334</v>
      </c>
      <c r="K616" s="33" t="s">
        <v>3335</v>
      </c>
      <c r="L616" s="13" t="s">
        <v>1674</v>
      </c>
      <c r="M616" s="13">
        <v>0</v>
      </c>
      <c r="N616" s="14"/>
    </row>
    <row r="617" ht="18.95" customHeight="1" spans="1:14">
      <c r="A617" s="44"/>
      <c r="B617" s="44"/>
      <c r="C617" s="44"/>
      <c r="D617" s="44"/>
      <c r="E617" s="44"/>
      <c r="F617" s="44"/>
      <c r="G617" s="45"/>
      <c r="H617" s="15" t="s">
        <v>3336</v>
      </c>
      <c r="I617" s="33" t="s">
        <v>3337</v>
      </c>
      <c r="J617" s="875" t="s">
        <v>3337</v>
      </c>
      <c r="K617" s="33" t="s">
        <v>3338</v>
      </c>
      <c r="L617" s="13" t="s">
        <v>1674</v>
      </c>
      <c r="M617" s="13">
        <v>0</v>
      </c>
      <c r="N617" s="14"/>
    </row>
    <row r="618" ht="18.95" customHeight="1" spans="1:14">
      <c r="A618" s="44"/>
      <c r="B618" s="44"/>
      <c r="C618" s="44"/>
      <c r="D618" s="44"/>
      <c r="E618" s="44"/>
      <c r="F618" s="44"/>
      <c r="G618" s="45"/>
      <c r="H618" s="15" t="s">
        <v>250</v>
      </c>
      <c r="I618" s="33" t="s">
        <v>3339</v>
      </c>
      <c r="J618" s="875" t="s">
        <v>3339</v>
      </c>
      <c r="K618" s="33" t="s">
        <v>3340</v>
      </c>
      <c r="L618" s="13" t="s">
        <v>1674</v>
      </c>
      <c r="M618" s="13">
        <v>727</v>
      </c>
      <c r="N618" s="14"/>
    </row>
    <row r="619" ht="18.95" customHeight="1" spans="1:14">
      <c r="A619" s="44"/>
      <c r="B619" s="44"/>
      <c r="C619" s="44"/>
      <c r="D619" s="44"/>
      <c r="E619" s="44"/>
      <c r="F619" s="44"/>
      <c r="G619" s="45"/>
      <c r="H619" s="15" t="s">
        <v>3341</v>
      </c>
      <c r="I619" s="33" t="s">
        <v>3342</v>
      </c>
      <c r="J619" s="875" t="s">
        <v>3342</v>
      </c>
      <c r="K619" s="33" t="s">
        <v>3343</v>
      </c>
      <c r="L619" s="13" t="s">
        <v>1674</v>
      </c>
      <c r="M619" s="13">
        <v>0</v>
      </c>
      <c r="N619" s="14"/>
    </row>
    <row r="620" ht="18.95" customHeight="1" spans="1:14">
      <c r="A620" s="44"/>
      <c r="B620" s="44"/>
      <c r="C620" s="44"/>
      <c r="D620" s="44"/>
      <c r="E620" s="44"/>
      <c r="F620" s="44"/>
      <c r="G620" s="45"/>
      <c r="H620" s="15" t="s">
        <v>251</v>
      </c>
      <c r="I620" s="33" t="s">
        <v>3344</v>
      </c>
      <c r="J620" s="875" t="s">
        <v>3344</v>
      </c>
      <c r="K620" s="33" t="s">
        <v>3345</v>
      </c>
      <c r="L620" s="13" t="s">
        <v>1674</v>
      </c>
      <c r="M620" s="13">
        <v>10</v>
      </c>
      <c r="N620" s="14"/>
    </row>
    <row r="621" ht="18.95" customHeight="1" spans="1:14">
      <c r="A621" s="44"/>
      <c r="B621" s="44"/>
      <c r="C621" s="44"/>
      <c r="D621" s="44"/>
      <c r="E621" s="44"/>
      <c r="F621" s="44"/>
      <c r="G621" s="45"/>
      <c r="H621" s="15" t="s">
        <v>3346</v>
      </c>
      <c r="I621" s="33" t="s">
        <v>3347</v>
      </c>
      <c r="J621" s="875" t="s">
        <v>3347</v>
      </c>
      <c r="K621" s="33" t="s">
        <v>3348</v>
      </c>
      <c r="L621" s="13" t="s">
        <v>1674</v>
      </c>
      <c r="M621" s="13">
        <v>0</v>
      </c>
      <c r="N621" s="14"/>
    </row>
    <row r="622" ht="18.95" customHeight="1" spans="1:14">
      <c r="A622" s="44"/>
      <c r="B622" s="44"/>
      <c r="C622" s="44"/>
      <c r="D622" s="44"/>
      <c r="E622" s="44"/>
      <c r="F622" s="44"/>
      <c r="G622" s="45"/>
      <c r="H622" s="15" t="s">
        <v>252</v>
      </c>
      <c r="I622" s="33" t="s">
        <v>3349</v>
      </c>
      <c r="J622" s="875" t="s">
        <v>3349</v>
      </c>
      <c r="K622" s="33" t="s">
        <v>3350</v>
      </c>
      <c r="L622" s="13" t="s">
        <v>1674</v>
      </c>
      <c r="M622" s="13">
        <v>60</v>
      </c>
      <c r="N622" s="14"/>
    </row>
    <row r="623" ht="18.95" customHeight="1" spans="1:14">
      <c r="A623" s="44"/>
      <c r="B623" s="44"/>
      <c r="C623" s="44"/>
      <c r="D623" s="44"/>
      <c r="E623" s="44"/>
      <c r="F623" s="44"/>
      <c r="G623" s="45"/>
      <c r="H623" s="15" t="s">
        <v>253</v>
      </c>
      <c r="I623" s="33" t="s">
        <v>3351</v>
      </c>
      <c r="J623" s="875" t="s">
        <v>3351</v>
      </c>
      <c r="K623" s="33" t="s">
        <v>3352</v>
      </c>
      <c r="L623" s="13" t="s">
        <v>1674</v>
      </c>
      <c r="M623" s="13">
        <v>210</v>
      </c>
      <c r="N623" s="14"/>
    </row>
    <row r="624" ht="18.95" customHeight="1" spans="1:14">
      <c r="A624" s="44"/>
      <c r="B624" s="44"/>
      <c r="C624" s="44"/>
      <c r="D624" s="44"/>
      <c r="E624" s="44"/>
      <c r="F624" s="44"/>
      <c r="G624" s="45"/>
      <c r="H624" s="15" t="s">
        <v>3353</v>
      </c>
      <c r="I624" s="33" t="s">
        <v>3354</v>
      </c>
      <c r="J624" s="875" t="s">
        <v>3354</v>
      </c>
      <c r="K624" s="33" t="s">
        <v>3355</v>
      </c>
      <c r="L624" s="13" t="s">
        <v>1674</v>
      </c>
      <c r="M624" s="13">
        <v>423</v>
      </c>
      <c r="N624" s="14"/>
    </row>
    <row r="625" ht="18.95" customHeight="1" spans="1:14">
      <c r="A625" s="44"/>
      <c r="B625" s="44"/>
      <c r="C625" s="44"/>
      <c r="D625" s="44"/>
      <c r="E625" s="44"/>
      <c r="F625" s="44"/>
      <c r="G625" s="45"/>
      <c r="H625" s="15" t="s">
        <v>3356</v>
      </c>
      <c r="I625" s="875" t="s">
        <v>3357</v>
      </c>
      <c r="J625" s="875" t="s">
        <v>3357</v>
      </c>
      <c r="K625" s="33" t="s">
        <v>3358</v>
      </c>
      <c r="L625" s="13" t="s">
        <v>1674</v>
      </c>
      <c r="M625" s="13">
        <v>0</v>
      </c>
      <c r="N625" s="14"/>
    </row>
    <row r="626" ht="18.95" customHeight="1" spans="1:14">
      <c r="A626" s="44"/>
      <c r="B626" s="44"/>
      <c r="C626" s="44"/>
      <c r="D626" s="44"/>
      <c r="E626" s="44"/>
      <c r="F626" s="44"/>
      <c r="G626" s="45"/>
      <c r="H626" s="15" t="s">
        <v>254</v>
      </c>
      <c r="I626" s="33" t="s">
        <v>3359</v>
      </c>
      <c r="J626" s="875" t="s">
        <v>3359</v>
      </c>
      <c r="K626" s="33" t="s">
        <v>3360</v>
      </c>
      <c r="L626" s="13" t="s">
        <v>1674</v>
      </c>
      <c r="M626" s="13">
        <v>0</v>
      </c>
      <c r="N626" s="14"/>
    </row>
    <row r="627" ht="18.95" customHeight="1" spans="1:14">
      <c r="A627" s="44"/>
      <c r="B627" s="44"/>
      <c r="C627" s="44"/>
      <c r="D627" s="44"/>
      <c r="E627" s="44"/>
      <c r="F627" s="44"/>
      <c r="G627" s="45"/>
      <c r="H627" s="15" t="s">
        <v>3361</v>
      </c>
      <c r="I627" s="33" t="s">
        <v>3362</v>
      </c>
      <c r="J627" s="875" t="s">
        <v>3362</v>
      </c>
      <c r="K627" s="33" t="s">
        <v>3363</v>
      </c>
      <c r="L627" s="13" t="s">
        <v>1674</v>
      </c>
      <c r="M627" s="13">
        <v>0</v>
      </c>
      <c r="N627" s="14"/>
    </row>
    <row r="628" ht="18.95" customHeight="1" spans="1:14">
      <c r="A628" s="44"/>
      <c r="B628" s="44"/>
      <c r="C628" s="44"/>
      <c r="D628" s="44"/>
      <c r="E628" s="44"/>
      <c r="F628" s="44"/>
      <c r="G628" s="45"/>
      <c r="H628" s="15" t="s">
        <v>255</v>
      </c>
      <c r="I628" s="33" t="s">
        <v>3364</v>
      </c>
      <c r="J628" s="875" t="s">
        <v>3364</v>
      </c>
      <c r="K628" s="33" t="s">
        <v>3365</v>
      </c>
      <c r="L628" s="13" t="s">
        <v>1674</v>
      </c>
      <c r="M628" s="13">
        <v>24</v>
      </c>
      <c r="N628" s="14"/>
    </row>
    <row r="629" ht="18.95" customHeight="1" spans="1:14">
      <c r="A629" s="44"/>
      <c r="B629" s="44"/>
      <c r="C629" s="44"/>
      <c r="D629" s="44"/>
      <c r="E629" s="44"/>
      <c r="F629" s="44"/>
      <c r="G629" s="45"/>
      <c r="H629" s="15" t="s">
        <v>3366</v>
      </c>
      <c r="I629" s="33" t="s">
        <v>3367</v>
      </c>
      <c r="J629" s="875" t="s">
        <v>3367</v>
      </c>
      <c r="K629" s="33" t="s">
        <v>3368</v>
      </c>
      <c r="L629" s="13" t="s">
        <v>1674</v>
      </c>
      <c r="M629" s="13">
        <v>0</v>
      </c>
      <c r="N629" s="14"/>
    </row>
    <row r="630" ht="18.95" customHeight="1" spans="1:14">
      <c r="A630" s="44"/>
      <c r="B630" s="44"/>
      <c r="C630" s="44"/>
      <c r="D630" s="44"/>
      <c r="E630" s="44"/>
      <c r="F630" s="44"/>
      <c r="G630" s="45"/>
      <c r="H630" s="15" t="s">
        <v>3369</v>
      </c>
      <c r="I630" s="33" t="s">
        <v>3370</v>
      </c>
      <c r="J630" s="875" t="s">
        <v>3370</v>
      </c>
      <c r="K630" s="52" t="s">
        <v>3371</v>
      </c>
      <c r="L630" s="13" t="s">
        <v>1674</v>
      </c>
      <c r="M630" s="13">
        <v>0</v>
      </c>
      <c r="N630" s="14"/>
    </row>
    <row r="631" ht="18.95" customHeight="1" spans="1:14">
      <c r="A631" s="44"/>
      <c r="B631" s="44"/>
      <c r="C631" s="44"/>
      <c r="D631" s="44"/>
      <c r="E631" s="44"/>
      <c r="F631" s="44"/>
      <c r="G631" s="45"/>
      <c r="H631" s="15" t="s">
        <v>256</v>
      </c>
      <c r="I631" s="33" t="s">
        <v>3372</v>
      </c>
      <c r="J631" s="875" t="s">
        <v>3372</v>
      </c>
      <c r="K631" s="33" t="s">
        <v>3373</v>
      </c>
      <c r="L631" s="13" t="s">
        <v>1674</v>
      </c>
      <c r="M631" s="13">
        <v>0</v>
      </c>
      <c r="N631" s="14"/>
    </row>
    <row r="632" ht="18.95" customHeight="1" spans="1:14">
      <c r="A632" s="44"/>
      <c r="B632" s="44"/>
      <c r="C632" s="44"/>
      <c r="D632" s="44"/>
      <c r="E632" s="44"/>
      <c r="F632" s="44"/>
      <c r="G632" s="45"/>
      <c r="H632" s="15" t="s">
        <v>257</v>
      </c>
      <c r="I632" s="33" t="s">
        <v>3374</v>
      </c>
      <c r="J632" s="875" t="s">
        <v>3374</v>
      </c>
      <c r="K632" s="33" t="s">
        <v>3375</v>
      </c>
      <c r="L632" s="13" t="s">
        <v>1674</v>
      </c>
      <c r="M632" s="13">
        <v>1276</v>
      </c>
      <c r="N632" s="14"/>
    </row>
    <row r="633" ht="18.95" customHeight="1" spans="1:14">
      <c r="A633" s="44"/>
      <c r="B633" s="44"/>
      <c r="C633" s="44"/>
      <c r="D633" s="44"/>
      <c r="E633" s="44"/>
      <c r="F633" s="44"/>
      <c r="G633" s="45"/>
      <c r="H633" s="15" t="s">
        <v>258</v>
      </c>
      <c r="I633" s="875" t="s">
        <v>3376</v>
      </c>
      <c r="J633" s="875" t="s">
        <v>3376</v>
      </c>
      <c r="K633" s="33" t="s">
        <v>3377</v>
      </c>
      <c r="L633" s="13" t="s">
        <v>1674</v>
      </c>
      <c r="M633" s="13">
        <v>45</v>
      </c>
      <c r="N633" s="14"/>
    </row>
    <row r="634" ht="18.95" customHeight="1" spans="1:14">
      <c r="A634" s="44"/>
      <c r="B634" s="44"/>
      <c r="C634" s="44"/>
      <c r="D634" s="44"/>
      <c r="E634" s="44"/>
      <c r="F634" s="44"/>
      <c r="G634" s="45"/>
      <c r="H634" s="15" t="s">
        <v>259</v>
      </c>
      <c r="I634" s="33" t="s">
        <v>3378</v>
      </c>
      <c r="J634" s="875" t="s">
        <v>3378</v>
      </c>
      <c r="K634" s="33" t="s">
        <v>3379</v>
      </c>
      <c r="L634" s="13" t="s">
        <v>1674</v>
      </c>
      <c r="M634" s="13">
        <v>257</v>
      </c>
      <c r="N634" s="14"/>
    </row>
    <row r="635" ht="18.95" customHeight="1" spans="1:14">
      <c r="A635" s="44"/>
      <c r="B635" s="44"/>
      <c r="C635" s="44"/>
      <c r="D635" s="44"/>
      <c r="E635" s="44"/>
      <c r="F635" s="44"/>
      <c r="G635" s="45"/>
      <c r="H635" s="15" t="s">
        <v>260</v>
      </c>
      <c r="I635" s="33" t="s">
        <v>3380</v>
      </c>
      <c r="J635" s="875" t="s">
        <v>3380</v>
      </c>
      <c r="K635" s="33" t="s">
        <v>3381</v>
      </c>
      <c r="L635" s="13" t="s">
        <v>1674</v>
      </c>
      <c r="M635" s="13">
        <v>584</v>
      </c>
      <c r="N635" s="14"/>
    </row>
    <row r="636" ht="18.95" customHeight="1" spans="1:14">
      <c r="A636" s="44"/>
      <c r="B636" s="44"/>
      <c r="C636" s="44"/>
      <c r="D636" s="44"/>
      <c r="E636" s="44"/>
      <c r="F636" s="44"/>
      <c r="G636" s="45"/>
      <c r="H636" s="15" t="s">
        <v>803</v>
      </c>
      <c r="I636" s="33" t="s">
        <v>3382</v>
      </c>
      <c r="J636" s="875" t="s">
        <v>3382</v>
      </c>
      <c r="K636" s="33" t="s">
        <v>3383</v>
      </c>
      <c r="L636" s="13" t="s">
        <v>1674</v>
      </c>
      <c r="M636" s="13">
        <v>0</v>
      </c>
      <c r="N636" s="14"/>
    </row>
    <row r="637" ht="18.95" customHeight="1" spans="1:14">
      <c r="A637" s="44"/>
      <c r="B637" s="44"/>
      <c r="C637" s="44"/>
      <c r="D637" s="44"/>
      <c r="E637" s="44"/>
      <c r="F637" s="44"/>
      <c r="G637" s="45"/>
      <c r="H637" s="15" t="s">
        <v>261</v>
      </c>
      <c r="I637" s="33" t="s">
        <v>3384</v>
      </c>
      <c r="J637" s="875" t="s">
        <v>3384</v>
      </c>
      <c r="K637" s="33" t="s">
        <v>3385</v>
      </c>
      <c r="L637" s="13" t="s">
        <v>1674</v>
      </c>
      <c r="M637" s="13">
        <v>71</v>
      </c>
      <c r="N637" s="14"/>
    </row>
    <row r="638" ht="18.95" customHeight="1" spans="1:14">
      <c r="A638" s="44"/>
      <c r="B638" s="44"/>
      <c r="C638" s="44"/>
      <c r="D638" s="44"/>
      <c r="E638" s="44"/>
      <c r="F638" s="44"/>
      <c r="G638" s="45"/>
      <c r="H638" s="15" t="s">
        <v>262</v>
      </c>
      <c r="I638" s="33" t="s">
        <v>3386</v>
      </c>
      <c r="J638" s="875" t="s">
        <v>3386</v>
      </c>
      <c r="K638" s="33" t="s">
        <v>3387</v>
      </c>
      <c r="L638" s="13" t="s">
        <v>1674</v>
      </c>
      <c r="M638" s="13">
        <v>0</v>
      </c>
      <c r="N638" s="14"/>
    </row>
    <row r="639" ht="18.95" customHeight="1" spans="1:14">
      <c r="A639" s="44"/>
      <c r="B639" s="44"/>
      <c r="C639" s="44"/>
      <c r="D639" s="44"/>
      <c r="E639" s="44"/>
      <c r="F639" s="44"/>
      <c r="G639" s="45"/>
      <c r="H639" s="15" t="s">
        <v>263</v>
      </c>
      <c r="I639" s="875" t="s">
        <v>3388</v>
      </c>
      <c r="J639" s="875" t="s">
        <v>3388</v>
      </c>
      <c r="K639" s="33" t="s">
        <v>3389</v>
      </c>
      <c r="L639" s="13" t="s">
        <v>1674</v>
      </c>
      <c r="M639" s="13">
        <v>319</v>
      </c>
      <c r="N639" s="14"/>
    </row>
    <row r="640" ht="18.95" customHeight="1" spans="1:14">
      <c r="A640" s="44"/>
      <c r="B640" s="44"/>
      <c r="C640" s="44"/>
      <c r="D640" s="44"/>
      <c r="E640" s="44"/>
      <c r="F640" s="44"/>
      <c r="G640" s="45"/>
      <c r="H640" s="15" t="s">
        <v>264</v>
      </c>
      <c r="I640" s="33" t="s">
        <v>3390</v>
      </c>
      <c r="J640" s="875" t="s">
        <v>3390</v>
      </c>
      <c r="K640" s="33" t="s">
        <v>3391</v>
      </c>
      <c r="L640" s="13" t="s">
        <v>1674</v>
      </c>
      <c r="M640" s="13">
        <v>126</v>
      </c>
      <c r="N640" s="14"/>
    </row>
    <row r="641" ht="18.95" customHeight="1" spans="1:14">
      <c r="A641" s="44"/>
      <c r="B641" s="44"/>
      <c r="C641" s="44"/>
      <c r="D641" s="44"/>
      <c r="E641" s="44"/>
      <c r="F641" s="44"/>
      <c r="G641" s="45"/>
      <c r="H641" s="15" t="s">
        <v>265</v>
      </c>
      <c r="I641" s="33" t="s">
        <v>3392</v>
      </c>
      <c r="J641" s="875" t="s">
        <v>3392</v>
      </c>
      <c r="K641" s="33" t="s">
        <v>3393</v>
      </c>
      <c r="L641" s="13" t="s">
        <v>1674</v>
      </c>
      <c r="M641" s="13">
        <v>69</v>
      </c>
      <c r="N641" s="14"/>
    </row>
    <row r="642" ht="18.95" customHeight="1" spans="1:14">
      <c r="A642" s="44"/>
      <c r="B642" s="44"/>
      <c r="C642" s="44"/>
      <c r="D642" s="44"/>
      <c r="E642" s="44"/>
      <c r="F642" s="44"/>
      <c r="G642" s="45"/>
      <c r="H642" s="15" t="s">
        <v>266</v>
      </c>
      <c r="I642" s="33" t="s">
        <v>3394</v>
      </c>
      <c r="J642" s="875" t="s">
        <v>3394</v>
      </c>
      <c r="K642" s="33" t="s">
        <v>3395</v>
      </c>
      <c r="L642" s="13" t="s">
        <v>1674</v>
      </c>
      <c r="M642" s="13">
        <v>48</v>
      </c>
      <c r="N642" s="14"/>
    </row>
    <row r="643" ht="18.95" customHeight="1" spans="1:14">
      <c r="A643" s="44"/>
      <c r="B643" s="44"/>
      <c r="C643" s="44"/>
      <c r="D643" s="44"/>
      <c r="E643" s="44"/>
      <c r="F643" s="44"/>
      <c r="G643" s="45"/>
      <c r="H643" s="15" t="s">
        <v>804</v>
      </c>
      <c r="I643" s="33" t="s">
        <v>3396</v>
      </c>
      <c r="J643" s="875" t="s">
        <v>3396</v>
      </c>
      <c r="K643" s="33" t="s">
        <v>3397</v>
      </c>
      <c r="L643" s="13" t="s">
        <v>1674</v>
      </c>
      <c r="M643" s="13">
        <v>0</v>
      </c>
      <c r="N643" s="14"/>
    </row>
    <row r="644" ht="18.95" customHeight="1" spans="1:14">
      <c r="A644" s="44"/>
      <c r="B644" s="44"/>
      <c r="C644" s="44"/>
      <c r="D644" s="44"/>
      <c r="E644" s="44"/>
      <c r="F644" s="44"/>
      <c r="G644" s="45"/>
      <c r="H644" s="15" t="s">
        <v>268</v>
      </c>
      <c r="I644" s="33" t="s">
        <v>3398</v>
      </c>
      <c r="J644" s="875" t="s">
        <v>3398</v>
      </c>
      <c r="K644" s="33" t="s">
        <v>3399</v>
      </c>
      <c r="L644" s="13" t="s">
        <v>1674</v>
      </c>
      <c r="M644" s="13">
        <v>9</v>
      </c>
      <c r="N644" s="14"/>
    </row>
    <row r="645" ht="18.95" customHeight="1" spans="1:14">
      <c r="A645" s="44"/>
      <c r="B645" s="44"/>
      <c r="C645" s="44"/>
      <c r="D645" s="44"/>
      <c r="E645" s="44"/>
      <c r="F645" s="44"/>
      <c r="G645" s="45"/>
      <c r="H645" s="15" t="s">
        <v>270</v>
      </c>
      <c r="I645" s="33" t="s">
        <v>3400</v>
      </c>
      <c r="J645" s="875" t="s">
        <v>3400</v>
      </c>
      <c r="K645" s="33" t="s">
        <v>3401</v>
      </c>
      <c r="L645" s="13" t="s">
        <v>1674</v>
      </c>
      <c r="M645" s="13">
        <v>0</v>
      </c>
      <c r="N645" s="14"/>
    </row>
    <row r="646" ht="18.95" customHeight="1" spans="1:14">
      <c r="A646" s="44"/>
      <c r="B646" s="44"/>
      <c r="C646" s="44"/>
      <c r="D646" s="44"/>
      <c r="E646" s="44"/>
      <c r="F646" s="44"/>
      <c r="G646" s="45"/>
      <c r="H646" s="15" t="s">
        <v>271</v>
      </c>
      <c r="I646" s="33" t="s">
        <v>3402</v>
      </c>
      <c r="J646" s="875" t="s">
        <v>3402</v>
      </c>
      <c r="K646" s="33" t="s">
        <v>3403</v>
      </c>
      <c r="L646" s="13" t="s">
        <v>1674</v>
      </c>
      <c r="M646" s="13">
        <v>322</v>
      </c>
      <c r="N646" s="14"/>
    </row>
    <row r="647" ht="18.95" customHeight="1" spans="1:14">
      <c r="A647" s="44"/>
      <c r="B647" s="44"/>
      <c r="C647" s="44"/>
      <c r="D647" s="44"/>
      <c r="E647" s="44"/>
      <c r="F647" s="44"/>
      <c r="G647" s="45"/>
      <c r="H647" s="15" t="s">
        <v>272</v>
      </c>
      <c r="I647" s="33" t="s">
        <v>3404</v>
      </c>
      <c r="J647" s="875" t="s">
        <v>3404</v>
      </c>
      <c r="K647" s="33" t="s">
        <v>3405</v>
      </c>
      <c r="L647" s="13" t="s">
        <v>1674</v>
      </c>
      <c r="M647" s="13">
        <v>79</v>
      </c>
      <c r="N647" s="14"/>
    </row>
    <row r="648" ht="18.95" customHeight="1" spans="1:14">
      <c r="A648" s="44"/>
      <c r="B648" s="44"/>
      <c r="C648" s="44"/>
      <c r="D648" s="44"/>
      <c r="E648" s="44"/>
      <c r="F648" s="44"/>
      <c r="G648" s="45"/>
      <c r="H648" s="15" t="s">
        <v>273</v>
      </c>
      <c r="I648" s="33" t="s">
        <v>3406</v>
      </c>
      <c r="J648" s="875" t="s">
        <v>3406</v>
      </c>
      <c r="K648" s="33" t="s">
        <v>3407</v>
      </c>
      <c r="L648" s="13" t="s">
        <v>1674</v>
      </c>
      <c r="M648" s="13">
        <v>232</v>
      </c>
      <c r="N648" s="14"/>
    </row>
    <row r="649" ht="18.95" customHeight="1" spans="1:14">
      <c r="A649" s="44"/>
      <c r="B649" s="44"/>
      <c r="C649" s="44"/>
      <c r="D649" s="44"/>
      <c r="E649" s="44"/>
      <c r="F649" s="44"/>
      <c r="G649" s="45"/>
      <c r="H649" s="15" t="s">
        <v>3408</v>
      </c>
      <c r="I649" s="33" t="s">
        <v>3409</v>
      </c>
      <c r="J649" s="875" t="s">
        <v>3409</v>
      </c>
      <c r="K649" s="33" t="s">
        <v>3410</v>
      </c>
      <c r="L649" s="13" t="s">
        <v>1674</v>
      </c>
      <c r="M649" s="13">
        <v>0</v>
      </c>
      <c r="N649" s="14"/>
    </row>
    <row r="650" ht="18.95" customHeight="1" spans="1:14">
      <c r="A650" s="44"/>
      <c r="B650" s="44"/>
      <c r="C650" s="44"/>
      <c r="D650" s="44"/>
      <c r="E650" s="44"/>
      <c r="F650" s="44"/>
      <c r="G650" s="45"/>
      <c r="H650" s="15" t="s">
        <v>274</v>
      </c>
      <c r="I650" s="33" t="s">
        <v>3411</v>
      </c>
      <c r="J650" s="875" t="s">
        <v>3411</v>
      </c>
      <c r="K650" s="33" t="s">
        <v>3412</v>
      </c>
      <c r="L650" s="13" t="s">
        <v>1674</v>
      </c>
      <c r="M650" s="13">
        <v>11</v>
      </c>
      <c r="N650" s="14"/>
    </row>
    <row r="651" ht="18.95" customHeight="1" spans="1:14">
      <c r="A651" s="44"/>
      <c r="B651" s="44"/>
      <c r="C651" s="44"/>
      <c r="D651" s="44"/>
      <c r="E651" s="44"/>
      <c r="F651" s="44"/>
      <c r="G651" s="45"/>
      <c r="H651" s="15" t="s">
        <v>3413</v>
      </c>
      <c r="I651" s="33" t="s">
        <v>3414</v>
      </c>
      <c r="J651" s="875" t="s">
        <v>3414</v>
      </c>
      <c r="K651" s="33" t="s">
        <v>3415</v>
      </c>
      <c r="L651" s="13" t="s">
        <v>1674</v>
      </c>
      <c r="M651" s="13">
        <v>0</v>
      </c>
      <c r="N651" s="14"/>
    </row>
    <row r="652" ht="18.95" customHeight="1" spans="1:14">
      <c r="A652" s="44"/>
      <c r="B652" s="44"/>
      <c r="C652" s="44"/>
      <c r="D652" s="44"/>
      <c r="E652" s="44"/>
      <c r="F652" s="44"/>
      <c r="G652" s="45"/>
      <c r="H652" s="15" t="s">
        <v>806</v>
      </c>
      <c r="I652" s="33" t="s">
        <v>3416</v>
      </c>
      <c r="J652" s="875" t="s">
        <v>3416</v>
      </c>
      <c r="K652" s="33" t="s">
        <v>3417</v>
      </c>
      <c r="L652" s="13" t="s">
        <v>1674</v>
      </c>
      <c r="M652" s="13">
        <v>0</v>
      </c>
      <c r="N652" s="14"/>
    </row>
    <row r="653" ht="18.95" customHeight="1" spans="1:14">
      <c r="A653" s="44"/>
      <c r="B653" s="44"/>
      <c r="C653" s="44"/>
      <c r="D653" s="44"/>
      <c r="E653" s="44"/>
      <c r="F653" s="44"/>
      <c r="G653" s="45"/>
      <c r="H653" s="15" t="s">
        <v>275</v>
      </c>
      <c r="I653" s="33" t="s">
        <v>3418</v>
      </c>
      <c r="J653" s="875" t="s">
        <v>3418</v>
      </c>
      <c r="K653" s="33" t="s">
        <v>3419</v>
      </c>
      <c r="L653" s="13" t="s">
        <v>1674</v>
      </c>
      <c r="M653" s="13">
        <v>118</v>
      </c>
      <c r="N653" s="14"/>
    </row>
    <row r="654" ht="18.95" customHeight="1" spans="1:14">
      <c r="A654" s="44"/>
      <c r="B654" s="44"/>
      <c r="C654" s="44"/>
      <c r="D654" s="44"/>
      <c r="E654" s="44"/>
      <c r="F654" s="44"/>
      <c r="G654" s="45"/>
      <c r="H654" s="15" t="s">
        <v>99</v>
      </c>
      <c r="I654" s="33" t="s">
        <v>3420</v>
      </c>
      <c r="J654" s="875" t="s">
        <v>3420</v>
      </c>
      <c r="K654" s="33" t="s">
        <v>1684</v>
      </c>
      <c r="L654" s="13" t="s">
        <v>1674</v>
      </c>
      <c r="M654" s="13">
        <v>98</v>
      </c>
      <c r="N654" s="14"/>
    </row>
    <row r="655" ht="18.95" customHeight="1" spans="1:14">
      <c r="A655" s="44"/>
      <c r="B655" s="44"/>
      <c r="C655" s="44"/>
      <c r="D655" s="44"/>
      <c r="E655" s="44"/>
      <c r="F655" s="44"/>
      <c r="G655" s="45"/>
      <c r="H655" s="15" t="s">
        <v>100</v>
      </c>
      <c r="I655" s="33" t="s">
        <v>3421</v>
      </c>
      <c r="J655" s="875" t="s">
        <v>3421</v>
      </c>
      <c r="K655" s="33" t="s">
        <v>1688</v>
      </c>
      <c r="L655" s="13" t="s">
        <v>1674</v>
      </c>
      <c r="M655" s="13">
        <v>2</v>
      </c>
      <c r="N655" s="14"/>
    </row>
    <row r="656" ht="18.95" customHeight="1" spans="1:14">
      <c r="A656" s="44"/>
      <c r="B656" s="44"/>
      <c r="C656" s="44"/>
      <c r="D656" s="44"/>
      <c r="E656" s="44"/>
      <c r="F656" s="44"/>
      <c r="G656" s="45"/>
      <c r="H656" s="15" t="s">
        <v>781</v>
      </c>
      <c r="I656" s="33" t="s">
        <v>3422</v>
      </c>
      <c r="J656" s="875" t="s">
        <v>3422</v>
      </c>
      <c r="K656" s="33" t="s">
        <v>1693</v>
      </c>
      <c r="L656" s="13" t="s">
        <v>1674</v>
      </c>
      <c r="M656" s="13">
        <v>0</v>
      </c>
      <c r="N656" s="14"/>
    </row>
    <row r="657" ht="18.95" customHeight="1" spans="1:14">
      <c r="A657" s="44"/>
      <c r="B657" s="44"/>
      <c r="C657" s="44"/>
      <c r="D657" s="44"/>
      <c r="E657" s="44"/>
      <c r="F657" s="44"/>
      <c r="G657" s="45"/>
      <c r="H657" s="15" t="s">
        <v>276</v>
      </c>
      <c r="I657" s="875" t="s">
        <v>3423</v>
      </c>
      <c r="J657" s="875" t="s">
        <v>3423</v>
      </c>
      <c r="K657" s="33" t="s">
        <v>3424</v>
      </c>
      <c r="L657" s="13" t="s">
        <v>1674</v>
      </c>
      <c r="M657" s="13">
        <v>3</v>
      </c>
      <c r="N657" s="14"/>
    </row>
    <row r="658" ht="18.95" customHeight="1" spans="1:14">
      <c r="A658" s="44"/>
      <c r="B658" s="44"/>
      <c r="C658" s="44"/>
      <c r="D658" s="44"/>
      <c r="E658" s="44"/>
      <c r="F658" s="44"/>
      <c r="G658" s="45"/>
      <c r="H658" s="15" t="s">
        <v>277</v>
      </c>
      <c r="I658" s="875" t="s">
        <v>3425</v>
      </c>
      <c r="J658" s="875" t="s">
        <v>3425</v>
      </c>
      <c r="K658" s="33" t="s">
        <v>3426</v>
      </c>
      <c r="L658" s="13" t="s">
        <v>1674</v>
      </c>
      <c r="M658" s="13">
        <v>6</v>
      </c>
      <c r="N658" s="14"/>
    </row>
    <row r="659" ht="18.95" customHeight="1" spans="1:14">
      <c r="A659" s="44"/>
      <c r="B659" s="44"/>
      <c r="C659" s="44"/>
      <c r="D659" s="44"/>
      <c r="E659" s="44"/>
      <c r="F659" s="44"/>
      <c r="G659" s="45"/>
      <c r="H659" s="15" t="s">
        <v>278</v>
      </c>
      <c r="I659" s="33" t="s">
        <v>3427</v>
      </c>
      <c r="J659" s="875" t="s">
        <v>3427</v>
      </c>
      <c r="K659" s="33" t="s">
        <v>3428</v>
      </c>
      <c r="L659" s="13" t="s">
        <v>1674</v>
      </c>
      <c r="M659" s="13">
        <v>0</v>
      </c>
      <c r="N659" s="14"/>
    </row>
    <row r="660" ht="18.95" customHeight="1" spans="1:14">
      <c r="A660" s="44"/>
      <c r="B660" s="44"/>
      <c r="C660" s="44"/>
      <c r="D660" s="44"/>
      <c r="E660" s="44"/>
      <c r="F660" s="44"/>
      <c r="G660" s="45"/>
      <c r="H660" s="15" t="s">
        <v>280</v>
      </c>
      <c r="I660" s="33" t="s">
        <v>3429</v>
      </c>
      <c r="J660" s="875" t="s">
        <v>3429</v>
      </c>
      <c r="K660" s="33" t="s">
        <v>3430</v>
      </c>
      <c r="L660" s="13" t="s">
        <v>1674</v>
      </c>
      <c r="M660" s="13">
        <v>9</v>
      </c>
      <c r="N660" s="14"/>
    </row>
    <row r="661" ht="18.95" customHeight="1" spans="1:14">
      <c r="A661" s="44"/>
      <c r="B661" s="44"/>
      <c r="C661" s="44"/>
      <c r="D661" s="44"/>
      <c r="E661" s="44"/>
      <c r="F661" s="44"/>
      <c r="G661" s="45"/>
      <c r="H661" s="52"/>
      <c r="I661" s="875" t="s">
        <v>3431</v>
      </c>
      <c r="J661" s="875" t="s">
        <v>3432</v>
      </c>
      <c r="K661" s="33" t="s">
        <v>3433</v>
      </c>
      <c r="L661" s="13" t="s">
        <v>1674</v>
      </c>
      <c r="M661" s="13">
        <v>4605</v>
      </c>
      <c r="N661" s="14"/>
    </row>
    <row r="662" ht="18.95" customHeight="1" spans="1:14">
      <c r="A662" s="44"/>
      <c r="B662" s="44"/>
      <c r="C662" s="44"/>
      <c r="D662" s="44"/>
      <c r="E662" s="44"/>
      <c r="F662" s="44"/>
      <c r="G662" s="45"/>
      <c r="H662" s="52"/>
      <c r="I662" s="33"/>
      <c r="J662" s="875" t="s">
        <v>3434</v>
      </c>
      <c r="K662" s="33" t="s">
        <v>3435</v>
      </c>
      <c r="L662" s="13" t="s">
        <v>1674</v>
      </c>
      <c r="M662" s="13">
        <v>4605</v>
      </c>
      <c r="N662" s="14"/>
    </row>
    <row r="663" ht="18.95" customHeight="1" spans="1:14">
      <c r="A663" s="44"/>
      <c r="B663" s="44"/>
      <c r="C663" s="44"/>
      <c r="D663" s="44"/>
      <c r="E663" s="44"/>
      <c r="F663" s="44"/>
      <c r="G663" s="45"/>
      <c r="H663" s="52"/>
      <c r="I663" s="33"/>
      <c r="J663" s="875" t="s">
        <v>3436</v>
      </c>
      <c r="K663" s="33" t="s">
        <v>3437</v>
      </c>
      <c r="L663" s="13" t="s">
        <v>1674</v>
      </c>
      <c r="M663" s="13">
        <v>0</v>
      </c>
      <c r="N663" s="14"/>
    </row>
    <row r="664" ht="18.95" customHeight="1" spans="1:14">
      <c r="A664" s="44"/>
      <c r="B664" s="44"/>
      <c r="C664" s="44"/>
      <c r="D664" s="44"/>
      <c r="E664" s="44"/>
      <c r="F664" s="44"/>
      <c r="G664" s="45"/>
      <c r="H664" s="52"/>
      <c r="I664" s="875" t="s">
        <v>3438</v>
      </c>
      <c r="J664" s="875" t="s">
        <v>3439</v>
      </c>
      <c r="K664" s="33" t="s">
        <v>3440</v>
      </c>
      <c r="L664" s="13" t="s">
        <v>1674</v>
      </c>
      <c r="M664" s="13">
        <v>23</v>
      </c>
      <c r="N664" s="14"/>
    </row>
    <row r="665" ht="18.95" customHeight="1" spans="1:14">
      <c r="A665" s="44"/>
      <c r="B665" s="44"/>
      <c r="C665" s="44"/>
      <c r="D665" s="44"/>
      <c r="E665" s="44"/>
      <c r="F665" s="44"/>
      <c r="G665" s="45"/>
      <c r="H665" s="52"/>
      <c r="I665" s="33"/>
      <c r="J665" s="875" t="s">
        <v>3441</v>
      </c>
      <c r="K665" s="33" t="s">
        <v>3442</v>
      </c>
      <c r="L665" s="13" t="s">
        <v>1674</v>
      </c>
      <c r="M665" s="13">
        <v>23</v>
      </c>
      <c r="N665" s="14"/>
    </row>
    <row r="666" ht="18.95" customHeight="1" spans="1:14">
      <c r="A666" s="44"/>
      <c r="B666" s="44"/>
      <c r="C666" s="44"/>
      <c r="D666" s="44"/>
      <c r="E666" s="44"/>
      <c r="F666" s="44"/>
      <c r="G666" s="45"/>
      <c r="H666" s="52"/>
      <c r="I666" s="33"/>
      <c r="J666" s="875" t="s">
        <v>3443</v>
      </c>
      <c r="K666" s="33" t="s">
        <v>3444</v>
      </c>
      <c r="L666" s="13" t="s">
        <v>1674</v>
      </c>
      <c r="M666" s="13">
        <v>0</v>
      </c>
      <c r="N666" s="14"/>
    </row>
    <row r="667" ht="18.95" customHeight="1" spans="1:14">
      <c r="A667" s="44"/>
      <c r="B667" s="44"/>
      <c r="C667" s="44"/>
      <c r="D667" s="44"/>
      <c r="E667" s="44"/>
      <c r="F667" s="44"/>
      <c r="G667" s="45"/>
      <c r="H667" s="15" t="s">
        <v>3445</v>
      </c>
      <c r="I667" s="33" t="s">
        <v>3446</v>
      </c>
      <c r="J667" s="875" t="s">
        <v>3446</v>
      </c>
      <c r="K667" s="33" t="s">
        <v>3447</v>
      </c>
      <c r="L667" s="13" t="s">
        <v>1674</v>
      </c>
      <c r="M667" s="13">
        <v>110</v>
      </c>
      <c r="N667" s="14"/>
    </row>
    <row r="668" ht="18.95" customHeight="1" spans="1:14">
      <c r="A668" s="44"/>
      <c r="B668" s="44"/>
      <c r="C668" s="44"/>
      <c r="D668" s="44"/>
      <c r="E668" s="44"/>
      <c r="F668" s="44"/>
      <c r="G668" s="45"/>
      <c r="H668" s="15" t="s">
        <v>961</v>
      </c>
      <c r="I668" s="33" t="s">
        <v>3448</v>
      </c>
      <c r="J668" s="875" t="s">
        <v>3448</v>
      </c>
      <c r="K668" s="33" t="s">
        <v>3449</v>
      </c>
      <c r="L668" s="13" t="s">
        <v>1674</v>
      </c>
      <c r="M668" s="13">
        <v>80</v>
      </c>
      <c r="N668" s="14"/>
    </row>
    <row r="669" ht="18.95" customHeight="1" spans="1:14">
      <c r="A669" s="44"/>
      <c r="B669" s="44"/>
      <c r="C669" s="44"/>
      <c r="D669" s="44"/>
      <c r="E669" s="44"/>
      <c r="F669" s="44"/>
      <c r="G669" s="45"/>
      <c r="H669" s="15" t="s">
        <v>962</v>
      </c>
      <c r="I669" s="33" t="s">
        <v>3450</v>
      </c>
      <c r="J669" s="875" t="s">
        <v>3450</v>
      </c>
      <c r="K669" s="33" t="s">
        <v>1535</v>
      </c>
      <c r="L669" s="13" t="s">
        <v>1674</v>
      </c>
      <c r="M669" s="13">
        <v>30</v>
      </c>
      <c r="N669" s="14"/>
    </row>
    <row r="670" ht="18.95" customHeight="1" spans="1:14">
      <c r="A670" s="44"/>
      <c r="B670" s="44"/>
      <c r="C670" s="44"/>
      <c r="D670" s="44"/>
      <c r="E670" s="44"/>
      <c r="F670" s="44"/>
      <c r="G670" s="45"/>
      <c r="H670" s="15" t="s">
        <v>3451</v>
      </c>
      <c r="I670" s="33" t="s">
        <v>3452</v>
      </c>
      <c r="J670" s="875" t="s">
        <v>3452</v>
      </c>
      <c r="K670" s="33" t="s">
        <v>3453</v>
      </c>
      <c r="L670" s="13" t="s">
        <v>1674</v>
      </c>
      <c r="M670" s="13">
        <v>0</v>
      </c>
      <c r="N670" s="14"/>
    </row>
    <row r="671" ht="18.95" customHeight="1" spans="1:14">
      <c r="A671" s="44"/>
      <c r="B671" s="44"/>
      <c r="C671" s="44"/>
      <c r="D671" s="44"/>
      <c r="E671" s="44"/>
      <c r="F671" s="44"/>
      <c r="G671" s="45"/>
      <c r="H671" s="15" t="s">
        <v>3454</v>
      </c>
      <c r="I671" s="33" t="s">
        <v>3455</v>
      </c>
      <c r="J671" s="875" t="s">
        <v>3455</v>
      </c>
      <c r="K671" s="33" t="s">
        <v>3456</v>
      </c>
      <c r="L671" s="13" t="s">
        <v>1674</v>
      </c>
      <c r="M671" s="13">
        <v>0</v>
      </c>
      <c r="N671" s="14"/>
    </row>
    <row r="672" ht="18.95" customHeight="1" spans="1:14">
      <c r="A672" s="44"/>
      <c r="B672" s="44"/>
      <c r="C672" s="44"/>
      <c r="D672" s="44"/>
      <c r="E672" s="44"/>
      <c r="F672" s="44"/>
      <c r="G672" s="45"/>
      <c r="H672" s="15" t="s">
        <v>281</v>
      </c>
      <c r="I672" s="33" t="s">
        <v>3457</v>
      </c>
      <c r="J672" s="875" t="s">
        <v>3457</v>
      </c>
      <c r="K672" s="33" t="s">
        <v>3458</v>
      </c>
      <c r="L672" s="13" t="s">
        <v>1674</v>
      </c>
      <c r="M672" s="13">
        <v>64</v>
      </c>
      <c r="N672" s="14"/>
    </row>
    <row r="673" ht="18.95" customHeight="1" spans="1:14">
      <c r="A673" s="44"/>
      <c r="B673" s="44"/>
      <c r="C673" s="44"/>
      <c r="D673" s="44"/>
      <c r="E673" s="44"/>
      <c r="F673" s="44"/>
      <c r="G673" s="45"/>
      <c r="H673" s="15" t="s">
        <v>99</v>
      </c>
      <c r="I673" s="875" t="s">
        <v>3459</v>
      </c>
      <c r="J673" s="875" t="s">
        <v>3459</v>
      </c>
      <c r="K673" s="33" t="s">
        <v>1684</v>
      </c>
      <c r="L673" s="13" t="s">
        <v>1674</v>
      </c>
      <c r="M673" s="13">
        <v>40</v>
      </c>
      <c r="N673" s="14"/>
    </row>
    <row r="674" ht="18.95" customHeight="1" spans="1:14">
      <c r="A674" s="44"/>
      <c r="B674" s="44"/>
      <c r="C674" s="44"/>
      <c r="D674" s="44"/>
      <c r="E674" s="44"/>
      <c r="F674" s="44"/>
      <c r="G674" s="45"/>
      <c r="H674" s="15" t="s">
        <v>100</v>
      </c>
      <c r="I674" s="875" t="s">
        <v>3460</v>
      </c>
      <c r="J674" s="875" t="s">
        <v>3460</v>
      </c>
      <c r="K674" s="33" t="s">
        <v>1688</v>
      </c>
      <c r="L674" s="13" t="s">
        <v>1674</v>
      </c>
      <c r="M674" s="13">
        <v>24</v>
      </c>
      <c r="N674" s="14"/>
    </row>
    <row r="675" ht="18.95" customHeight="1" spans="1:14">
      <c r="A675" s="44"/>
      <c r="B675" s="44"/>
      <c r="C675" s="44"/>
      <c r="D675" s="44"/>
      <c r="E675" s="44"/>
      <c r="F675" s="44"/>
      <c r="G675" s="45"/>
      <c r="H675" s="15" t="s">
        <v>781</v>
      </c>
      <c r="I675" s="33" t="s">
        <v>3461</v>
      </c>
      <c r="J675" s="875" t="s">
        <v>3461</v>
      </c>
      <c r="K675" s="33" t="s">
        <v>1693</v>
      </c>
      <c r="L675" s="13" t="s">
        <v>1674</v>
      </c>
      <c r="M675" s="13">
        <v>0</v>
      </c>
      <c r="N675" s="14"/>
    </row>
    <row r="676" ht="18.95" customHeight="1" spans="1:14">
      <c r="A676" s="44"/>
      <c r="B676" s="44"/>
      <c r="C676" s="44"/>
      <c r="D676" s="44"/>
      <c r="E676" s="44"/>
      <c r="F676" s="44"/>
      <c r="G676" s="45"/>
      <c r="H676" s="15" t="s">
        <v>3462</v>
      </c>
      <c r="I676" s="33" t="s">
        <v>3463</v>
      </c>
      <c r="J676" s="875" t="s">
        <v>3463</v>
      </c>
      <c r="K676" s="53" t="s">
        <v>3464</v>
      </c>
      <c r="L676" s="13" t="s">
        <v>1674</v>
      </c>
      <c r="M676" s="13">
        <v>0</v>
      </c>
      <c r="N676" s="14"/>
    </row>
    <row r="677" ht="18.95" customHeight="1" spans="1:14">
      <c r="A677" s="44"/>
      <c r="B677" s="44"/>
      <c r="C677" s="44"/>
      <c r="D677" s="44"/>
      <c r="E677" s="44"/>
      <c r="F677" s="44"/>
      <c r="G677" s="45"/>
      <c r="H677" s="52"/>
      <c r="I677" s="875" t="s">
        <v>3465</v>
      </c>
      <c r="J677" s="875" t="s">
        <v>3466</v>
      </c>
      <c r="K677" s="53" t="s">
        <v>3467</v>
      </c>
      <c r="L677" s="13" t="s">
        <v>1674</v>
      </c>
      <c r="M677" s="13">
        <v>3898</v>
      </c>
      <c r="N677" s="14"/>
    </row>
    <row r="678" ht="18.95" customHeight="1" spans="1:14">
      <c r="A678" s="44"/>
      <c r="B678" s="44"/>
      <c r="C678" s="44"/>
      <c r="D678" s="44"/>
      <c r="E678" s="44"/>
      <c r="F678" s="44"/>
      <c r="G678" s="45"/>
      <c r="H678" s="52"/>
      <c r="I678" s="33"/>
      <c r="J678" s="875" t="s">
        <v>3468</v>
      </c>
      <c r="K678" s="33" t="s">
        <v>3469</v>
      </c>
      <c r="L678" s="13" t="s">
        <v>1674</v>
      </c>
      <c r="M678" s="13"/>
      <c r="N678" s="14"/>
    </row>
    <row r="679" ht="18.95" customHeight="1" spans="1:14">
      <c r="A679" s="44"/>
      <c r="B679" s="44"/>
      <c r="C679" s="44"/>
      <c r="D679" s="44"/>
      <c r="E679" s="44"/>
      <c r="F679" s="44"/>
      <c r="G679" s="45"/>
      <c r="H679" s="52"/>
      <c r="I679" s="33"/>
      <c r="J679" s="875" t="s">
        <v>3470</v>
      </c>
      <c r="K679" s="33" t="s">
        <v>3471</v>
      </c>
      <c r="L679" s="13" t="s">
        <v>1674</v>
      </c>
      <c r="M679" s="13">
        <v>0</v>
      </c>
      <c r="N679" s="14"/>
    </row>
    <row r="680" ht="18.95" customHeight="1" spans="1:14">
      <c r="A680" s="44"/>
      <c r="B680" s="44"/>
      <c r="C680" s="44"/>
      <c r="D680" s="44"/>
      <c r="E680" s="44"/>
      <c r="F680" s="44"/>
      <c r="G680" s="45"/>
      <c r="H680" s="52"/>
      <c r="I680" s="875" t="s">
        <v>3472</v>
      </c>
      <c r="J680" s="875" t="s">
        <v>3473</v>
      </c>
      <c r="K680" s="33" t="s">
        <v>3474</v>
      </c>
      <c r="L680" s="13" t="s">
        <v>1674</v>
      </c>
      <c r="M680" s="13">
        <v>713</v>
      </c>
      <c r="N680" s="14"/>
    </row>
    <row r="681" ht="18.95" customHeight="1" spans="1:14">
      <c r="A681" s="44"/>
      <c r="B681" s="44"/>
      <c r="C681" s="44"/>
      <c r="D681" s="44"/>
      <c r="E681" s="44"/>
      <c r="F681" s="44"/>
      <c r="G681" s="45"/>
      <c r="H681" s="52"/>
      <c r="I681" s="33"/>
      <c r="J681" s="875" t="s">
        <v>3475</v>
      </c>
      <c r="K681" s="33" t="s">
        <v>3476</v>
      </c>
      <c r="L681" s="13" t="s">
        <v>1674</v>
      </c>
      <c r="M681" s="13">
        <v>218</v>
      </c>
      <c r="N681" s="14"/>
    </row>
    <row r="682" ht="18.95" customHeight="1" spans="1:14">
      <c r="A682" s="44"/>
      <c r="B682" s="44"/>
      <c r="C682" s="44"/>
      <c r="D682" s="44"/>
      <c r="E682" s="44"/>
      <c r="F682" s="44"/>
      <c r="G682" s="45"/>
      <c r="H682" s="52"/>
      <c r="I682" s="33"/>
      <c r="J682" s="875" t="s">
        <v>3477</v>
      </c>
      <c r="K682" s="33" t="s">
        <v>3478</v>
      </c>
      <c r="L682" s="13" t="s">
        <v>1674</v>
      </c>
      <c r="M682" s="13">
        <v>495</v>
      </c>
      <c r="N682" s="14"/>
    </row>
    <row r="683" ht="18.95" customHeight="1" spans="1:14">
      <c r="A683" s="44"/>
      <c r="B683" s="44"/>
      <c r="C683" s="44"/>
      <c r="D683" s="44"/>
      <c r="E683" s="44"/>
      <c r="F683" s="44"/>
      <c r="G683" s="45"/>
      <c r="H683" s="15" t="s">
        <v>282</v>
      </c>
      <c r="I683" s="875" t="s">
        <v>3479</v>
      </c>
      <c r="J683" s="875" t="s">
        <v>3480</v>
      </c>
      <c r="K683" s="53" t="s">
        <v>3481</v>
      </c>
      <c r="L683" s="13" t="s">
        <v>1674</v>
      </c>
      <c r="M683" s="13"/>
      <c r="N683" s="14"/>
    </row>
    <row r="684" ht="18.95" customHeight="1" spans="1:14">
      <c r="A684" s="44"/>
      <c r="B684" s="44"/>
      <c r="C684" s="44"/>
      <c r="D684" s="44"/>
      <c r="E684" s="44"/>
      <c r="F684" s="44"/>
      <c r="G684" s="45"/>
      <c r="H684" s="15" t="s">
        <v>283</v>
      </c>
      <c r="I684" s="875" t="s">
        <v>3482</v>
      </c>
      <c r="J684" s="875" t="s">
        <v>3431</v>
      </c>
      <c r="K684" s="33" t="s">
        <v>3483</v>
      </c>
      <c r="L684" s="13" t="s">
        <v>1674</v>
      </c>
      <c r="M684" s="13"/>
      <c r="N684" s="14"/>
    </row>
    <row r="685" ht="18.95" customHeight="1" spans="1:14">
      <c r="A685" s="44"/>
      <c r="B685" s="44"/>
      <c r="C685" s="44"/>
      <c r="D685" s="44"/>
      <c r="E685" s="44"/>
      <c r="F685" s="44"/>
      <c r="G685" s="45"/>
      <c r="H685" s="15" t="s">
        <v>284</v>
      </c>
      <c r="I685" s="875" t="s">
        <v>3484</v>
      </c>
      <c r="J685" s="875" t="s">
        <v>3485</v>
      </c>
      <c r="K685" s="33" t="s">
        <v>3469</v>
      </c>
      <c r="L685" s="13" t="s">
        <v>1674</v>
      </c>
      <c r="M685" s="13"/>
      <c r="N685" s="14"/>
    </row>
    <row r="686" ht="18.95" customHeight="1" spans="1:14">
      <c r="A686" s="44"/>
      <c r="B686" s="44"/>
      <c r="C686" s="44"/>
      <c r="D686" s="44"/>
      <c r="E686" s="44"/>
      <c r="F686" s="44"/>
      <c r="G686" s="45"/>
      <c r="H686" s="15" t="s">
        <v>285</v>
      </c>
      <c r="I686" s="875" t="s">
        <v>3486</v>
      </c>
      <c r="J686" s="875" t="s">
        <v>3487</v>
      </c>
      <c r="K686" s="53" t="s">
        <v>3488</v>
      </c>
      <c r="L686" s="13" t="s">
        <v>1674</v>
      </c>
      <c r="M686" s="13"/>
      <c r="N686" s="14"/>
    </row>
    <row r="687" ht="18.95" customHeight="1" spans="1:14">
      <c r="A687" s="44"/>
      <c r="B687" s="44"/>
      <c r="C687" s="44"/>
      <c r="D687" s="44"/>
      <c r="E687" s="44"/>
      <c r="F687" s="44"/>
      <c r="G687" s="45"/>
      <c r="H687" s="15" t="s">
        <v>286</v>
      </c>
      <c r="I687" s="875" t="s">
        <v>3489</v>
      </c>
      <c r="J687" s="875" t="s">
        <v>3490</v>
      </c>
      <c r="K687" s="33" t="s">
        <v>3491</v>
      </c>
      <c r="L687" s="13" t="s">
        <v>1674</v>
      </c>
      <c r="M687" s="13"/>
      <c r="N687" s="14"/>
    </row>
    <row r="688" ht="18.95" customHeight="1" spans="1:14">
      <c r="A688" s="44"/>
      <c r="B688" s="44"/>
      <c r="C688" s="44"/>
      <c r="D688" s="44"/>
      <c r="E688" s="44"/>
      <c r="F688" s="44"/>
      <c r="G688" s="45"/>
      <c r="H688" s="15" t="s">
        <v>287</v>
      </c>
      <c r="I688" s="875" t="s">
        <v>3492</v>
      </c>
      <c r="J688" s="875" t="s">
        <v>3493</v>
      </c>
      <c r="K688" s="33" t="s">
        <v>3494</v>
      </c>
      <c r="L688" s="13" t="s">
        <v>1674</v>
      </c>
      <c r="M688" s="13"/>
      <c r="N688" s="14"/>
    </row>
    <row r="689" ht="18.95" customHeight="1" spans="1:14">
      <c r="A689" s="44"/>
      <c r="B689" s="44"/>
      <c r="C689" s="44"/>
      <c r="D689" s="44"/>
      <c r="E689" s="44"/>
      <c r="F689" s="44"/>
      <c r="G689" s="45"/>
      <c r="H689" s="15" t="s">
        <v>3495</v>
      </c>
      <c r="I689" s="875" t="s">
        <v>3496</v>
      </c>
      <c r="J689" s="875" t="s">
        <v>3497</v>
      </c>
      <c r="K689" s="53" t="s">
        <v>3498</v>
      </c>
      <c r="L689" s="13" t="s">
        <v>1674</v>
      </c>
      <c r="M689" s="13"/>
      <c r="N689" s="14"/>
    </row>
    <row r="690" ht="18.95" customHeight="1" spans="1:14">
      <c r="A690" s="44"/>
      <c r="B690" s="44"/>
      <c r="C690" s="44"/>
      <c r="D690" s="44"/>
      <c r="E690" s="44"/>
      <c r="F690" s="44"/>
      <c r="G690" s="45"/>
      <c r="H690" s="15" t="s">
        <v>3499</v>
      </c>
      <c r="I690" s="875" t="s">
        <v>3500</v>
      </c>
      <c r="J690" s="875" t="s">
        <v>3501</v>
      </c>
      <c r="K690" s="33" t="s">
        <v>3502</v>
      </c>
      <c r="L690" s="13" t="s">
        <v>1674</v>
      </c>
      <c r="M690" s="13"/>
      <c r="N690" s="14"/>
    </row>
    <row r="691" ht="18.95" customHeight="1" spans="1:14">
      <c r="A691" s="44"/>
      <c r="B691" s="44"/>
      <c r="C691" s="44"/>
      <c r="D691" s="44"/>
      <c r="E691" s="44"/>
      <c r="F691" s="44"/>
      <c r="G691" s="45"/>
      <c r="H691" s="15" t="s">
        <v>3503</v>
      </c>
      <c r="I691" s="875" t="s">
        <v>3504</v>
      </c>
      <c r="J691" s="875" t="s">
        <v>3505</v>
      </c>
      <c r="K691" s="33" t="s">
        <v>3506</v>
      </c>
      <c r="L691" s="13" t="s">
        <v>1674</v>
      </c>
      <c r="M691" s="13"/>
      <c r="N691" s="14"/>
    </row>
    <row r="692" ht="18.95" customHeight="1" spans="1:14">
      <c r="A692" s="44"/>
      <c r="B692" s="44"/>
      <c r="C692" s="44"/>
      <c r="D692" s="44"/>
      <c r="E692" s="44"/>
      <c r="F692" s="44"/>
      <c r="G692" s="45"/>
      <c r="H692" s="15" t="s">
        <v>3507</v>
      </c>
      <c r="I692" s="33" t="s">
        <v>3508</v>
      </c>
      <c r="J692" s="875" t="s">
        <v>3508</v>
      </c>
      <c r="K692" s="33" t="s">
        <v>3509</v>
      </c>
      <c r="L692" s="13" t="s">
        <v>1674</v>
      </c>
      <c r="M692" s="13">
        <v>0</v>
      </c>
      <c r="N692" s="14"/>
    </row>
    <row r="693" ht="18.95" customHeight="1" spans="1:14">
      <c r="A693" s="44"/>
      <c r="B693" s="44"/>
      <c r="C693" s="44"/>
      <c r="D693" s="44"/>
      <c r="E693" s="44"/>
      <c r="F693" s="44"/>
      <c r="G693" s="45"/>
      <c r="H693" s="15" t="s">
        <v>3510</v>
      </c>
      <c r="I693" s="33" t="s">
        <v>3511</v>
      </c>
      <c r="J693" s="875" t="s">
        <v>3511</v>
      </c>
      <c r="K693" s="33" t="s">
        <v>3512</v>
      </c>
      <c r="L693" s="13" t="s">
        <v>1674</v>
      </c>
      <c r="M693" s="13">
        <v>0</v>
      </c>
      <c r="N693" s="14"/>
    </row>
    <row r="694" ht="18.95" customHeight="1" spans="1:14">
      <c r="A694" s="44"/>
      <c r="B694" s="44"/>
      <c r="C694" s="44"/>
      <c r="D694" s="44"/>
      <c r="E694" s="44"/>
      <c r="F694" s="44"/>
      <c r="G694" s="45"/>
      <c r="H694" s="15" t="s">
        <v>3513</v>
      </c>
      <c r="I694" s="33" t="s">
        <v>3514</v>
      </c>
      <c r="J694" s="875" t="s">
        <v>3514</v>
      </c>
      <c r="K694" s="33" t="s">
        <v>3515</v>
      </c>
      <c r="L694" s="13" t="s">
        <v>1674</v>
      </c>
      <c r="M694" s="13">
        <v>0</v>
      </c>
      <c r="N694" s="14"/>
    </row>
    <row r="695" ht="18.95" customHeight="1" spans="1:14">
      <c r="A695" s="44"/>
      <c r="B695" s="44"/>
      <c r="C695" s="44"/>
      <c r="D695" s="44"/>
      <c r="E695" s="44"/>
      <c r="F695" s="44"/>
      <c r="G695" s="45"/>
      <c r="H695" s="15" t="s">
        <v>291</v>
      </c>
      <c r="I695" s="875" t="s">
        <v>3516</v>
      </c>
      <c r="J695" s="875" t="s">
        <v>3517</v>
      </c>
      <c r="K695" s="33" t="s">
        <v>3518</v>
      </c>
      <c r="L695" s="13" t="s">
        <v>1674</v>
      </c>
      <c r="M695" s="13"/>
      <c r="N695" s="14"/>
    </row>
    <row r="696" ht="18.95" customHeight="1" spans="1:14">
      <c r="A696" s="44"/>
      <c r="B696" s="44"/>
      <c r="C696" s="44"/>
      <c r="D696" s="44"/>
      <c r="E696" s="44"/>
      <c r="F696" s="44"/>
      <c r="G696" s="45"/>
      <c r="H696" s="15" t="s">
        <v>3519</v>
      </c>
      <c r="I696" s="875" t="s">
        <v>3520</v>
      </c>
      <c r="J696" s="875" t="s">
        <v>3521</v>
      </c>
      <c r="K696" s="33" t="s">
        <v>3522</v>
      </c>
      <c r="L696" s="13" t="s">
        <v>1674</v>
      </c>
      <c r="M696" s="13"/>
      <c r="N696" s="14"/>
    </row>
    <row r="697" ht="18.95" customHeight="1" spans="1:14">
      <c r="A697" s="44"/>
      <c r="B697" s="44"/>
      <c r="C697" s="44"/>
      <c r="D697" s="44"/>
      <c r="E697" s="44"/>
      <c r="F697" s="44"/>
      <c r="G697" s="45"/>
      <c r="H697" s="15" t="s">
        <v>292</v>
      </c>
      <c r="I697" s="875" t="s">
        <v>3523</v>
      </c>
      <c r="J697" s="875" t="s">
        <v>3524</v>
      </c>
      <c r="K697" s="33" t="s">
        <v>3525</v>
      </c>
      <c r="L697" s="13" t="s">
        <v>1674</v>
      </c>
      <c r="M697" s="13"/>
      <c r="N697" s="14"/>
    </row>
    <row r="698" ht="18.95" customHeight="1" spans="1:14">
      <c r="A698" s="44"/>
      <c r="B698" s="44"/>
      <c r="C698" s="44"/>
      <c r="D698" s="44"/>
      <c r="E698" s="44"/>
      <c r="F698" s="44"/>
      <c r="G698" s="45"/>
      <c r="H698" s="15" t="s">
        <v>304</v>
      </c>
      <c r="I698" s="33" t="s">
        <v>3310</v>
      </c>
      <c r="J698" s="875" t="s">
        <v>3310</v>
      </c>
      <c r="K698" s="33" t="s">
        <v>3526</v>
      </c>
      <c r="L698" s="13" t="s">
        <v>1674</v>
      </c>
      <c r="M698" s="13">
        <v>11</v>
      </c>
      <c r="N698" s="14"/>
    </row>
    <row r="699" ht="18.95" customHeight="1" spans="1:14">
      <c r="A699" s="44"/>
      <c r="B699" s="44"/>
      <c r="C699" s="44"/>
      <c r="D699" s="44"/>
      <c r="E699" s="44"/>
      <c r="F699" s="44"/>
      <c r="G699" s="45"/>
      <c r="H699" s="15" t="s">
        <v>305</v>
      </c>
      <c r="I699" s="875" t="s">
        <v>3527</v>
      </c>
      <c r="J699" s="875" t="s">
        <v>3528</v>
      </c>
      <c r="K699" s="33" t="s">
        <v>3526</v>
      </c>
      <c r="L699" s="13" t="s">
        <v>1674</v>
      </c>
      <c r="M699" s="13">
        <v>11</v>
      </c>
      <c r="N699" s="14"/>
    </row>
    <row r="700" ht="18.95" customHeight="1" spans="1:14">
      <c r="A700" s="44"/>
      <c r="B700" s="44"/>
      <c r="C700" s="44"/>
      <c r="D700" s="44"/>
      <c r="E700" s="44"/>
      <c r="F700" s="44"/>
      <c r="G700" s="45"/>
      <c r="H700" s="15" t="s">
        <v>3529</v>
      </c>
      <c r="I700" s="33" t="s">
        <v>1200</v>
      </c>
      <c r="J700" s="875" t="s">
        <v>1200</v>
      </c>
      <c r="K700" s="33" t="s">
        <v>1952</v>
      </c>
      <c r="L700" s="13" t="s">
        <v>1674</v>
      </c>
      <c r="M700" s="13">
        <v>18697</v>
      </c>
      <c r="N700" s="14"/>
    </row>
    <row r="701" ht="18.95" customHeight="1" spans="1:14">
      <c r="A701" s="44"/>
      <c r="B701" s="44"/>
      <c r="C701" s="44"/>
      <c r="D701" s="44"/>
      <c r="E701" s="44"/>
      <c r="F701" s="44"/>
      <c r="G701" s="45"/>
      <c r="H701" s="15" t="s">
        <v>3530</v>
      </c>
      <c r="I701" s="33" t="s">
        <v>3531</v>
      </c>
      <c r="J701" s="875" t="s">
        <v>3531</v>
      </c>
      <c r="K701" s="33" t="s">
        <v>3532</v>
      </c>
      <c r="L701" s="13" t="s">
        <v>1674</v>
      </c>
      <c r="M701" s="13">
        <v>420</v>
      </c>
      <c r="N701" s="14"/>
    </row>
    <row r="702" ht="18.95" customHeight="1" spans="1:14">
      <c r="A702" s="44"/>
      <c r="B702" s="44"/>
      <c r="C702" s="44"/>
      <c r="D702" s="44"/>
      <c r="E702" s="44"/>
      <c r="F702" s="44"/>
      <c r="G702" s="45"/>
      <c r="H702" s="15" t="s">
        <v>99</v>
      </c>
      <c r="I702" s="33" t="s">
        <v>3533</v>
      </c>
      <c r="J702" s="875" t="s">
        <v>3533</v>
      </c>
      <c r="K702" s="33" t="s">
        <v>1684</v>
      </c>
      <c r="L702" s="13" t="s">
        <v>1674</v>
      </c>
      <c r="M702" s="13">
        <v>177</v>
      </c>
      <c r="N702" s="14"/>
    </row>
    <row r="703" ht="18.95" customHeight="1" spans="1:14">
      <c r="A703" s="44"/>
      <c r="B703" s="44"/>
      <c r="C703" s="44"/>
      <c r="D703" s="44"/>
      <c r="E703" s="44"/>
      <c r="F703" s="44"/>
      <c r="G703" s="45"/>
      <c r="H703" s="15" t="s">
        <v>100</v>
      </c>
      <c r="I703" s="33" t="s">
        <v>3534</v>
      </c>
      <c r="J703" s="875" t="s">
        <v>3534</v>
      </c>
      <c r="K703" s="33" t="s">
        <v>1688</v>
      </c>
      <c r="L703" s="13" t="s">
        <v>1674</v>
      </c>
      <c r="M703" s="13">
        <v>243</v>
      </c>
      <c r="N703" s="14"/>
    </row>
    <row r="704" ht="18.95" customHeight="1" spans="1:14">
      <c r="A704" s="44"/>
      <c r="B704" s="44"/>
      <c r="C704" s="44"/>
      <c r="D704" s="44"/>
      <c r="E704" s="44"/>
      <c r="F704" s="44"/>
      <c r="G704" s="45"/>
      <c r="H704" s="15" t="s">
        <v>781</v>
      </c>
      <c r="I704" s="33" t="s">
        <v>3535</v>
      </c>
      <c r="J704" s="875" t="s">
        <v>3535</v>
      </c>
      <c r="K704" s="33" t="s">
        <v>1693</v>
      </c>
      <c r="L704" s="13" t="s">
        <v>1674</v>
      </c>
      <c r="M704" s="13">
        <v>0</v>
      </c>
      <c r="N704" s="14"/>
    </row>
    <row r="705" ht="18.95" customHeight="1" spans="1:14">
      <c r="A705" s="44"/>
      <c r="B705" s="44"/>
      <c r="C705" s="44"/>
      <c r="D705" s="44"/>
      <c r="E705" s="44"/>
      <c r="F705" s="44"/>
      <c r="G705" s="45"/>
      <c r="H705" s="15" t="s">
        <v>3536</v>
      </c>
      <c r="I705" s="33" t="s">
        <v>3537</v>
      </c>
      <c r="J705" s="875" t="s">
        <v>3537</v>
      </c>
      <c r="K705" s="33" t="s">
        <v>3538</v>
      </c>
      <c r="L705" s="13" t="s">
        <v>1674</v>
      </c>
      <c r="M705" s="13">
        <v>0</v>
      </c>
      <c r="N705" s="14"/>
    </row>
    <row r="706" ht="18.95" customHeight="1" spans="1:14">
      <c r="A706" s="44"/>
      <c r="B706" s="44"/>
      <c r="C706" s="44"/>
      <c r="D706" s="44"/>
      <c r="E706" s="44"/>
      <c r="F706" s="44"/>
      <c r="G706" s="45"/>
      <c r="H706" s="15" t="s">
        <v>309</v>
      </c>
      <c r="I706" s="33" t="s">
        <v>3539</v>
      </c>
      <c r="J706" s="875" t="s">
        <v>3539</v>
      </c>
      <c r="K706" s="33" t="s">
        <v>3540</v>
      </c>
      <c r="L706" s="13" t="s">
        <v>1674</v>
      </c>
      <c r="M706" s="13">
        <v>592</v>
      </c>
      <c r="N706" s="14"/>
    </row>
    <row r="707" ht="18.95" customHeight="1" spans="1:14">
      <c r="A707" s="44"/>
      <c r="B707" s="44"/>
      <c r="C707" s="44"/>
      <c r="D707" s="44"/>
      <c r="E707" s="44"/>
      <c r="F707" s="44"/>
      <c r="G707" s="45"/>
      <c r="H707" s="15" t="s">
        <v>310</v>
      </c>
      <c r="I707" s="33" t="s">
        <v>3541</v>
      </c>
      <c r="J707" s="875" t="s">
        <v>3541</v>
      </c>
      <c r="K707" s="33" t="s">
        <v>3542</v>
      </c>
      <c r="L707" s="13" t="s">
        <v>1674</v>
      </c>
      <c r="M707" s="13">
        <v>547</v>
      </c>
      <c r="N707" s="14"/>
    </row>
    <row r="708" ht="18.95" customHeight="1" spans="1:14">
      <c r="A708" s="44"/>
      <c r="B708" s="44"/>
      <c r="C708" s="44"/>
      <c r="D708" s="44"/>
      <c r="E708" s="44"/>
      <c r="F708" s="44"/>
      <c r="G708" s="45"/>
      <c r="H708" s="15" t="s">
        <v>3543</v>
      </c>
      <c r="I708" s="33" t="s">
        <v>3544</v>
      </c>
      <c r="J708" s="875" t="s">
        <v>3544</v>
      </c>
      <c r="K708" s="33" t="s">
        <v>3545</v>
      </c>
      <c r="L708" s="13" t="s">
        <v>1674</v>
      </c>
      <c r="M708" s="13">
        <v>5</v>
      </c>
      <c r="N708" s="14"/>
    </row>
    <row r="709" ht="18.95" customHeight="1" spans="1:14">
      <c r="A709" s="44"/>
      <c r="B709" s="44"/>
      <c r="C709" s="44"/>
      <c r="D709" s="44"/>
      <c r="E709" s="44"/>
      <c r="F709" s="44"/>
      <c r="G709" s="45"/>
      <c r="H709" s="15" t="s">
        <v>3546</v>
      </c>
      <c r="I709" s="33" t="s">
        <v>3547</v>
      </c>
      <c r="J709" s="875" t="s">
        <v>3547</v>
      </c>
      <c r="K709" s="33" t="s">
        <v>3548</v>
      </c>
      <c r="L709" s="13" t="s">
        <v>1674</v>
      </c>
      <c r="M709" s="13">
        <v>0</v>
      </c>
      <c r="N709" s="14"/>
    </row>
    <row r="710" ht="18.95" customHeight="1" spans="1:14">
      <c r="A710" s="44"/>
      <c r="B710" s="44"/>
      <c r="C710" s="44"/>
      <c r="D710" s="44"/>
      <c r="E710" s="44"/>
      <c r="F710" s="44"/>
      <c r="G710" s="45"/>
      <c r="H710" s="15" t="s">
        <v>3549</v>
      </c>
      <c r="I710" s="33" t="s">
        <v>3550</v>
      </c>
      <c r="J710" s="875" t="s">
        <v>3550</v>
      </c>
      <c r="K710" s="33" t="s">
        <v>3551</v>
      </c>
      <c r="L710" s="13" t="s">
        <v>1674</v>
      </c>
      <c r="M710" s="13">
        <v>0</v>
      </c>
      <c r="N710" s="14"/>
    </row>
    <row r="711" ht="18.95" customHeight="1" spans="1:14">
      <c r="A711" s="44"/>
      <c r="B711" s="44"/>
      <c r="C711" s="44"/>
      <c r="D711" s="44"/>
      <c r="E711" s="44"/>
      <c r="F711" s="44"/>
      <c r="G711" s="45"/>
      <c r="H711" s="15" t="s">
        <v>3552</v>
      </c>
      <c r="I711" s="33" t="s">
        <v>3553</v>
      </c>
      <c r="J711" s="875" t="s">
        <v>3553</v>
      </c>
      <c r="K711" s="33" t="s">
        <v>3554</v>
      </c>
      <c r="L711" s="13" t="s">
        <v>1674</v>
      </c>
      <c r="M711" s="13">
        <v>0</v>
      </c>
      <c r="N711" s="14"/>
    </row>
    <row r="712" ht="18.95" customHeight="1" spans="1:14">
      <c r="A712" s="44"/>
      <c r="B712" s="44"/>
      <c r="C712" s="44"/>
      <c r="D712" s="44"/>
      <c r="E712" s="44"/>
      <c r="F712" s="44"/>
      <c r="G712" s="45"/>
      <c r="H712" s="15" t="s">
        <v>3555</v>
      </c>
      <c r="I712" s="33" t="s">
        <v>3556</v>
      </c>
      <c r="J712" s="875" t="s">
        <v>3556</v>
      </c>
      <c r="K712" s="33" t="s">
        <v>3557</v>
      </c>
      <c r="L712" s="13" t="s">
        <v>1674</v>
      </c>
      <c r="M712" s="13">
        <v>0</v>
      </c>
      <c r="N712" s="14"/>
    </row>
    <row r="713" ht="18.95" customHeight="1" spans="1:14">
      <c r="A713" s="44"/>
      <c r="B713" s="44"/>
      <c r="C713" s="44"/>
      <c r="D713" s="44"/>
      <c r="E713" s="44"/>
      <c r="F713" s="44"/>
      <c r="G713" s="45"/>
      <c r="H713" s="15" t="s">
        <v>3558</v>
      </c>
      <c r="I713" s="33" t="s">
        <v>3559</v>
      </c>
      <c r="J713" s="875" t="s">
        <v>3559</v>
      </c>
      <c r="K713" s="33" t="s">
        <v>3560</v>
      </c>
      <c r="L713" s="13" t="s">
        <v>1674</v>
      </c>
      <c r="M713" s="13">
        <v>0</v>
      </c>
      <c r="N713" s="14"/>
    </row>
    <row r="714" ht="18.95" customHeight="1" spans="1:14">
      <c r="A714" s="44"/>
      <c r="B714" s="44"/>
      <c r="C714" s="44"/>
      <c r="D714" s="44"/>
      <c r="E714" s="44"/>
      <c r="F714" s="44"/>
      <c r="G714" s="45"/>
      <c r="H714" s="15" t="s">
        <v>3561</v>
      </c>
      <c r="I714" s="33" t="s">
        <v>3562</v>
      </c>
      <c r="J714" s="875" t="s">
        <v>3562</v>
      </c>
      <c r="K714" s="33" t="s">
        <v>3563</v>
      </c>
      <c r="L714" s="13" t="s">
        <v>1674</v>
      </c>
      <c r="M714" s="13">
        <v>0</v>
      </c>
      <c r="N714" s="14"/>
    </row>
    <row r="715" ht="18.95" customHeight="1" spans="1:14">
      <c r="A715" s="44"/>
      <c r="B715" s="44"/>
      <c r="C715" s="44"/>
      <c r="D715" s="44"/>
      <c r="E715" s="44"/>
      <c r="F715" s="44"/>
      <c r="G715" s="45"/>
      <c r="H715" s="15" t="s">
        <v>3564</v>
      </c>
      <c r="I715" s="33" t="s">
        <v>3565</v>
      </c>
      <c r="J715" s="875" t="s">
        <v>3565</v>
      </c>
      <c r="K715" s="33" t="s">
        <v>3566</v>
      </c>
      <c r="L715" s="13" t="s">
        <v>1674</v>
      </c>
      <c r="M715" s="13">
        <v>0</v>
      </c>
      <c r="N715" s="14"/>
    </row>
    <row r="716" ht="18.95" customHeight="1" spans="1:14">
      <c r="A716" s="44"/>
      <c r="B716" s="44"/>
      <c r="C716" s="44"/>
      <c r="D716" s="44"/>
      <c r="E716" s="44"/>
      <c r="F716" s="44"/>
      <c r="G716" s="45"/>
      <c r="H716" s="15" t="s">
        <v>3567</v>
      </c>
      <c r="I716" s="33" t="s">
        <v>3568</v>
      </c>
      <c r="J716" s="875" t="s">
        <v>3568</v>
      </c>
      <c r="K716" s="33" t="s">
        <v>3569</v>
      </c>
      <c r="L716" s="13" t="s">
        <v>1674</v>
      </c>
      <c r="M716" s="13">
        <v>0</v>
      </c>
      <c r="N716" s="14"/>
    </row>
    <row r="717" ht="18.95" customHeight="1" spans="1:14">
      <c r="A717" s="44"/>
      <c r="B717" s="44"/>
      <c r="C717" s="44"/>
      <c r="D717" s="44"/>
      <c r="E717" s="44"/>
      <c r="F717" s="44"/>
      <c r="G717" s="45"/>
      <c r="H717" s="15" t="s">
        <v>3570</v>
      </c>
      <c r="I717" s="33" t="s">
        <v>3571</v>
      </c>
      <c r="J717" s="875" t="s">
        <v>3571</v>
      </c>
      <c r="K717" s="33" t="s">
        <v>3572</v>
      </c>
      <c r="L717" s="13" t="s">
        <v>1674</v>
      </c>
      <c r="M717" s="13">
        <v>0</v>
      </c>
      <c r="N717" s="14"/>
    </row>
    <row r="718" ht="18.95" customHeight="1" spans="1:14">
      <c r="A718" s="44"/>
      <c r="B718" s="44"/>
      <c r="C718" s="44"/>
      <c r="D718" s="44"/>
      <c r="E718" s="44"/>
      <c r="F718" s="44"/>
      <c r="G718" s="45"/>
      <c r="H718" s="15" t="s">
        <v>311</v>
      </c>
      <c r="I718" s="33" t="s">
        <v>3573</v>
      </c>
      <c r="J718" s="875" t="s">
        <v>3573</v>
      </c>
      <c r="K718" s="33" t="s">
        <v>3574</v>
      </c>
      <c r="L718" s="13" t="s">
        <v>1674</v>
      </c>
      <c r="M718" s="13">
        <v>40</v>
      </c>
      <c r="N718" s="14"/>
    </row>
    <row r="719" ht="18.95" customHeight="1" spans="1:14">
      <c r="A719" s="44"/>
      <c r="B719" s="44"/>
      <c r="C719" s="44"/>
      <c r="D719" s="44"/>
      <c r="E719" s="44"/>
      <c r="F719" s="44"/>
      <c r="G719" s="45"/>
      <c r="H719" s="15" t="s">
        <v>312</v>
      </c>
      <c r="I719" s="33" t="s">
        <v>3575</v>
      </c>
      <c r="J719" s="875" t="s">
        <v>3575</v>
      </c>
      <c r="K719" s="33" t="s">
        <v>3576</v>
      </c>
      <c r="L719" s="13" t="s">
        <v>1674</v>
      </c>
      <c r="M719" s="13">
        <v>2050</v>
      </c>
      <c r="N719" s="14"/>
    </row>
    <row r="720" ht="18.95" customHeight="1" spans="1:14">
      <c r="A720" s="44"/>
      <c r="B720" s="44"/>
      <c r="C720" s="44"/>
      <c r="D720" s="44"/>
      <c r="E720" s="44"/>
      <c r="F720" s="44"/>
      <c r="G720" s="45"/>
      <c r="H720" s="15" t="s">
        <v>3577</v>
      </c>
      <c r="I720" s="33" t="s">
        <v>3578</v>
      </c>
      <c r="J720" s="875" t="s">
        <v>3578</v>
      </c>
      <c r="K720" s="33" t="s">
        <v>3579</v>
      </c>
      <c r="L720" s="13" t="s">
        <v>1674</v>
      </c>
      <c r="M720" s="13">
        <v>0</v>
      </c>
      <c r="N720" s="14"/>
    </row>
    <row r="721" ht="18.95" customHeight="1" spans="1:14">
      <c r="A721" s="44"/>
      <c r="B721" s="44"/>
      <c r="C721" s="44"/>
      <c r="D721" s="44"/>
      <c r="E721" s="44"/>
      <c r="F721" s="44"/>
      <c r="G721" s="45"/>
      <c r="H721" s="15" t="s">
        <v>313</v>
      </c>
      <c r="I721" s="33" t="s">
        <v>3580</v>
      </c>
      <c r="J721" s="875" t="s">
        <v>3580</v>
      </c>
      <c r="K721" s="33" t="s">
        <v>3581</v>
      </c>
      <c r="L721" s="13" t="s">
        <v>1674</v>
      </c>
      <c r="M721" s="13">
        <v>1357</v>
      </c>
      <c r="N721" s="14"/>
    </row>
    <row r="722" ht="18.95" customHeight="1" spans="1:14">
      <c r="A722" s="44"/>
      <c r="B722" s="44"/>
      <c r="C722" s="44"/>
      <c r="D722" s="44"/>
      <c r="E722" s="44"/>
      <c r="F722" s="44"/>
      <c r="G722" s="45"/>
      <c r="H722" s="15" t="s">
        <v>314</v>
      </c>
      <c r="I722" s="33" t="s">
        <v>3582</v>
      </c>
      <c r="J722" s="875" t="s">
        <v>3582</v>
      </c>
      <c r="K722" s="33" t="s">
        <v>3583</v>
      </c>
      <c r="L722" s="13" t="s">
        <v>1674</v>
      </c>
      <c r="M722" s="13">
        <v>693</v>
      </c>
      <c r="N722" s="14"/>
    </row>
    <row r="723" ht="18.95" customHeight="1" spans="1:14">
      <c r="A723" s="44"/>
      <c r="B723" s="44"/>
      <c r="C723" s="44"/>
      <c r="D723" s="44"/>
      <c r="E723" s="44"/>
      <c r="F723" s="44"/>
      <c r="G723" s="45"/>
      <c r="H723" s="15" t="s">
        <v>315</v>
      </c>
      <c r="I723" s="33" t="s">
        <v>3584</v>
      </c>
      <c r="J723" s="875" t="s">
        <v>3584</v>
      </c>
      <c r="K723" s="33" t="s">
        <v>3585</v>
      </c>
      <c r="L723" s="13" t="s">
        <v>1674</v>
      </c>
      <c r="M723" s="13">
        <v>1763</v>
      </c>
      <c r="N723" s="14"/>
    </row>
    <row r="724" ht="18.95" customHeight="1" spans="1:14">
      <c r="A724" s="44"/>
      <c r="B724" s="44"/>
      <c r="C724" s="44"/>
      <c r="D724" s="44"/>
      <c r="E724" s="44"/>
      <c r="F724" s="44"/>
      <c r="G724" s="45"/>
      <c r="H724" s="15" t="s">
        <v>316</v>
      </c>
      <c r="I724" s="33" t="s">
        <v>3586</v>
      </c>
      <c r="J724" s="875" t="s">
        <v>3586</v>
      </c>
      <c r="K724" s="33" t="s">
        <v>3587</v>
      </c>
      <c r="L724" s="13" t="s">
        <v>1674</v>
      </c>
      <c r="M724" s="13">
        <v>200</v>
      </c>
      <c r="N724" s="14"/>
    </row>
    <row r="725" ht="18.95" customHeight="1" spans="1:14">
      <c r="A725" s="44"/>
      <c r="B725" s="44"/>
      <c r="C725" s="44"/>
      <c r="D725" s="44"/>
      <c r="E725" s="44"/>
      <c r="F725" s="44"/>
      <c r="G725" s="45"/>
      <c r="H725" s="15" t="s">
        <v>317</v>
      </c>
      <c r="I725" s="33" t="s">
        <v>3588</v>
      </c>
      <c r="J725" s="875" t="s">
        <v>3588</v>
      </c>
      <c r="K725" s="33" t="s">
        <v>3589</v>
      </c>
      <c r="L725" s="13" t="s">
        <v>1674</v>
      </c>
      <c r="M725" s="13">
        <v>47</v>
      </c>
      <c r="N725" s="14"/>
    </row>
    <row r="726" ht="18.95" customHeight="1" spans="1:14">
      <c r="A726" s="44"/>
      <c r="B726" s="44"/>
      <c r="C726" s="44"/>
      <c r="D726" s="44"/>
      <c r="E726" s="44"/>
      <c r="F726" s="44"/>
      <c r="G726" s="45"/>
      <c r="H726" s="15" t="s">
        <v>318</v>
      </c>
      <c r="I726" s="33" t="s">
        <v>3590</v>
      </c>
      <c r="J726" s="875" t="s">
        <v>3590</v>
      </c>
      <c r="K726" s="33" t="s">
        <v>3591</v>
      </c>
      <c r="L726" s="13" t="s">
        <v>1674</v>
      </c>
      <c r="M726" s="13">
        <v>178</v>
      </c>
      <c r="N726" s="14"/>
    </row>
    <row r="727" ht="18.95" customHeight="1" spans="1:14">
      <c r="A727" s="44"/>
      <c r="B727" s="44"/>
      <c r="C727" s="44"/>
      <c r="D727" s="44"/>
      <c r="E727" s="44"/>
      <c r="F727" s="44"/>
      <c r="G727" s="45"/>
      <c r="H727" s="15" t="s">
        <v>3592</v>
      </c>
      <c r="I727" s="33" t="s">
        <v>3593</v>
      </c>
      <c r="J727" s="875" t="s">
        <v>3593</v>
      </c>
      <c r="K727" s="33" t="s">
        <v>3594</v>
      </c>
      <c r="L727" s="13" t="s">
        <v>1674</v>
      </c>
      <c r="M727" s="13">
        <v>0</v>
      </c>
      <c r="N727" s="14"/>
    </row>
    <row r="728" ht="18.95" customHeight="1" spans="1:14">
      <c r="A728" s="44"/>
      <c r="B728" s="44"/>
      <c r="C728" s="44"/>
      <c r="D728" s="44"/>
      <c r="E728" s="44"/>
      <c r="F728" s="44"/>
      <c r="G728" s="45"/>
      <c r="H728" s="15" t="s">
        <v>3595</v>
      </c>
      <c r="I728" s="33" t="s">
        <v>3596</v>
      </c>
      <c r="J728" s="875" t="s">
        <v>3596</v>
      </c>
      <c r="K728" s="33" t="s">
        <v>3597</v>
      </c>
      <c r="L728" s="13" t="s">
        <v>1674</v>
      </c>
      <c r="M728" s="13">
        <v>0</v>
      </c>
      <c r="N728" s="14"/>
    </row>
    <row r="729" ht="18.95" customHeight="1" spans="1:14">
      <c r="A729" s="44"/>
      <c r="B729" s="44"/>
      <c r="C729" s="44"/>
      <c r="D729" s="44"/>
      <c r="E729" s="44"/>
      <c r="F729" s="44"/>
      <c r="G729" s="45"/>
      <c r="H729" s="15" t="s">
        <v>3598</v>
      </c>
      <c r="I729" s="33" t="s">
        <v>3599</v>
      </c>
      <c r="J729" s="875" t="s">
        <v>3599</v>
      </c>
      <c r="K729" s="33" t="s">
        <v>3600</v>
      </c>
      <c r="L729" s="13" t="s">
        <v>1674</v>
      </c>
      <c r="M729" s="13">
        <v>0</v>
      </c>
      <c r="N729" s="14"/>
    </row>
    <row r="730" ht="18.95" customHeight="1" spans="1:14">
      <c r="A730" s="44"/>
      <c r="B730" s="44"/>
      <c r="C730" s="44"/>
      <c r="D730" s="44"/>
      <c r="E730" s="44"/>
      <c r="F730" s="44"/>
      <c r="G730" s="45"/>
      <c r="H730" s="15" t="s">
        <v>3601</v>
      </c>
      <c r="I730" s="33" t="s">
        <v>3602</v>
      </c>
      <c r="J730" s="875" t="s">
        <v>3602</v>
      </c>
      <c r="K730" s="33" t="s">
        <v>3603</v>
      </c>
      <c r="L730" s="13" t="s">
        <v>1674</v>
      </c>
      <c r="M730" s="13">
        <v>0</v>
      </c>
      <c r="N730" s="14"/>
    </row>
    <row r="731" ht="18.95" customHeight="1" spans="1:14">
      <c r="A731" s="44"/>
      <c r="B731" s="44"/>
      <c r="C731" s="44"/>
      <c r="D731" s="44"/>
      <c r="E731" s="44"/>
      <c r="F731" s="44"/>
      <c r="G731" s="45"/>
      <c r="H731" s="15" t="s">
        <v>319</v>
      </c>
      <c r="I731" s="33" t="s">
        <v>3604</v>
      </c>
      <c r="J731" s="875" t="s">
        <v>3604</v>
      </c>
      <c r="K731" s="33" t="s">
        <v>3605</v>
      </c>
      <c r="L731" s="13" t="s">
        <v>1674</v>
      </c>
      <c r="M731" s="13">
        <v>964</v>
      </c>
      <c r="N731" s="14"/>
    </row>
    <row r="732" ht="18.95" customHeight="1" spans="1:14">
      <c r="A732" s="44"/>
      <c r="B732" s="44"/>
      <c r="C732" s="44"/>
      <c r="D732" s="44"/>
      <c r="E732" s="44"/>
      <c r="F732" s="44"/>
      <c r="G732" s="45"/>
      <c r="H732" s="15" t="s">
        <v>320</v>
      </c>
      <c r="I732" s="33" t="s">
        <v>3606</v>
      </c>
      <c r="J732" s="875" t="s">
        <v>3606</v>
      </c>
      <c r="K732" s="33" t="s">
        <v>3607</v>
      </c>
      <c r="L732" s="13" t="s">
        <v>1674</v>
      </c>
      <c r="M732" s="13">
        <v>374</v>
      </c>
      <c r="N732" s="14"/>
    </row>
    <row r="733" ht="18.95" customHeight="1" spans="1:14">
      <c r="A733" s="44"/>
      <c r="B733" s="44"/>
      <c r="C733" s="44"/>
      <c r="D733" s="44"/>
      <c r="E733" s="44"/>
      <c r="F733" s="44"/>
      <c r="G733" s="45"/>
      <c r="H733" s="15" t="s">
        <v>3608</v>
      </c>
      <c r="I733" s="33" t="s">
        <v>3609</v>
      </c>
      <c r="J733" s="875" t="s">
        <v>3609</v>
      </c>
      <c r="K733" s="33" t="s">
        <v>3610</v>
      </c>
      <c r="L733" s="13" t="s">
        <v>1674</v>
      </c>
      <c r="M733" s="13">
        <v>0</v>
      </c>
      <c r="N733" s="14"/>
    </row>
    <row r="734" ht="18.95" customHeight="1" spans="1:14">
      <c r="A734" s="44"/>
      <c r="B734" s="44"/>
      <c r="C734" s="44"/>
      <c r="D734" s="44"/>
      <c r="E734" s="44"/>
      <c r="F734" s="44"/>
      <c r="G734" s="45"/>
      <c r="H734" s="15" t="s">
        <v>321</v>
      </c>
      <c r="I734" s="33" t="s">
        <v>3611</v>
      </c>
      <c r="J734" s="875" t="s">
        <v>3611</v>
      </c>
      <c r="K734" s="33" t="s">
        <v>3612</v>
      </c>
      <c r="L734" s="13" t="s">
        <v>1674</v>
      </c>
      <c r="M734" s="13">
        <v>0</v>
      </c>
      <c r="N734" s="14"/>
    </row>
    <row r="735" ht="18.95" customHeight="1" spans="1:14">
      <c r="A735" s="44"/>
      <c r="B735" s="44"/>
      <c r="C735" s="44"/>
      <c r="D735" s="44"/>
      <c r="E735" s="44"/>
      <c r="F735" s="44"/>
      <c r="G735" s="45"/>
      <c r="H735" s="15" t="s">
        <v>3613</v>
      </c>
      <c r="I735" s="33" t="s">
        <v>3614</v>
      </c>
      <c r="J735" s="875" t="s">
        <v>3614</v>
      </c>
      <c r="K735" s="33" t="s">
        <v>3615</v>
      </c>
      <c r="L735" s="13" t="s">
        <v>1674</v>
      </c>
      <c r="M735" s="13">
        <v>12647</v>
      </c>
      <c r="N735" s="14"/>
    </row>
    <row r="736" ht="18.95" customHeight="1" spans="1:14">
      <c r="A736" s="44"/>
      <c r="B736" s="44"/>
      <c r="C736" s="44"/>
      <c r="D736" s="44"/>
      <c r="E736" s="44"/>
      <c r="F736" s="44"/>
      <c r="G736" s="45"/>
      <c r="H736" s="15" t="s">
        <v>327</v>
      </c>
      <c r="I736" s="33" t="s">
        <v>3616</v>
      </c>
      <c r="J736" s="875" t="s">
        <v>3616</v>
      </c>
      <c r="K736" s="33" t="s">
        <v>3617</v>
      </c>
      <c r="L736" s="13" t="s">
        <v>1674</v>
      </c>
      <c r="M736" s="13">
        <v>579</v>
      </c>
      <c r="N736" s="14"/>
    </row>
    <row r="737" ht="18.95" customHeight="1" spans="1:14">
      <c r="A737" s="44"/>
      <c r="B737" s="44"/>
      <c r="C737" s="44"/>
      <c r="D737" s="44"/>
      <c r="E737" s="44"/>
      <c r="F737" s="44"/>
      <c r="G737" s="45"/>
      <c r="H737" s="15" t="s">
        <v>328</v>
      </c>
      <c r="I737" s="33" t="s">
        <v>3618</v>
      </c>
      <c r="J737" s="875" t="s">
        <v>3618</v>
      </c>
      <c r="K737" s="33" t="s">
        <v>3619</v>
      </c>
      <c r="L737" s="13" t="s">
        <v>1674</v>
      </c>
      <c r="M737" s="13">
        <v>1670</v>
      </c>
      <c r="N737" s="14"/>
    </row>
    <row r="738" ht="18.95" customHeight="1" spans="1:14">
      <c r="A738" s="44"/>
      <c r="B738" s="44"/>
      <c r="C738" s="44"/>
      <c r="D738" s="44"/>
      <c r="E738" s="44"/>
      <c r="F738" s="44"/>
      <c r="G738" s="45"/>
      <c r="H738" s="15" t="s">
        <v>329</v>
      </c>
      <c r="I738" s="33" t="s">
        <v>3620</v>
      </c>
      <c r="J738" s="875" t="s">
        <v>3620</v>
      </c>
      <c r="K738" s="33" t="s">
        <v>3621</v>
      </c>
      <c r="L738" s="13" t="s">
        <v>1674</v>
      </c>
      <c r="M738" s="13">
        <v>1168</v>
      </c>
      <c r="N738" s="14"/>
    </row>
    <row r="739" ht="18.95" customHeight="1" spans="1:14">
      <c r="A739" s="44"/>
      <c r="B739" s="44"/>
      <c r="C739" s="44"/>
      <c r="D739" s="44"/>
      <c r="E739" s="44"/>
      <c r="F739" s="44"/>
      <c r="G739" s="45"/>
      <c r="H739" s="15" t="s">
        <v>821</v>
      </c>
      <c r="I739" s="33" t="s">
        <v>3622</v>
      </c>
      <c r="J739" s="875" t="s">
        <v>3622</v>
      </c>
      <c r="K739" s="33" t="s">
        <v>3623</v>
      </c>
      <c r="L739" s="13" t="s">
        <v>1674</v>
      </c>
      <c r="M739" s="13">
        <v>63</v>
      </c>
      <c r="N739" s="14"/>
    </row>
    <row r="740" ht="18.95" customHeight="1" spans="1:14">
      <c r="A740" s="44"/>
      <c r="B740" s="44"/>
      <c r="C740" s="44"/>
      <c r="D740" s="44"/>
      <c r="E740" s="44"/>
      <c r="F740" s="44"/>
      <c r="G740" s="45"/>
      <c r="H740" s="15" t="s">
        <v>3624</v>
      </c>
      <c r="I740" s="33" t="s">
        <v>3625</v>
      </c>
      <c r="J740" s="875" t="s">
        <v>3625</v>
      </c>
      <c r="K740" s="33" t="s">
        <v>3626</v>
      </c>
      <c r="L740" s="13" t="s">
        <v>1674</v>
      </c>
      <c r="M740" s="13">
        <v>8016</v>
      </c>
      <c r="N740" s="14"/>
    </row>
    <row r="741" ht="18.95" customHeight="1" spans="1:14">
      <c r="A741" s="44"/>
      <c r="B741" s="44"/>
      <c r="C741" s="44"/>
      <c r="D741" s="44"/>
      <c r="E741" s="44"/>
      <c r="F741" s="44"/>
      <c r="G741" s="45"/>
      <c r="H741" s="15" t="s">
        <v>3627</v>
      </c>
      <c r="I741" s="33" t="s">
        <v>3628</v>
      </c>
      <c r="J741" s="875" t="s">
        <v>3628</v>
      </c>
      <c r="K741" s="33" t="s">
        <v>3629</v>
      </c>
      <c r="L741" s="13" t="s">
        <v>1674</v>
      </c>
      <c r="M741" s="13">
        <v>521</v>
      </c>
      <c r="N741" s="14"/>
    </row>
    <row r="742" ht="18.95" customHeight="1" spans="1:14">
      <c r="A742" s="44"/>
      <c r="B742" s="44"/>
      <c r="C742" s="44"/>
      <c r="D742" s="44"/>
      <c r="E742" s="44"/>
      <c r="F742" s="44"/>
      <c r="G742" s="45"/>
      <c r="H742" s="15" t="s">
        <v>334</v>
      </c>
      <c r="I742" s="33" t="s">
        <v>3630</v>
      </c>
      <c r="J742" s="875" t="s">
        <v>3630</v>
      </c>
      <c r="K742" s="33" t="s">
        <v>3631</v>
      </c>
      <c r="L742" s="13" t="s">
        <v>1674</v>
      </c>
      <c r="M742" s="13">
        <v>436</v>
      </c>
      <c r="N742" s="14"/>
    </row>
    <row r="743" ht="18.95" customHeight="1" spans="1:14">
      <c r="A743" s="44"/>
      <c r="B743" s="44"/>
      <c r="C743" s="44"/>
      <c r="D743" s="44"/>
      <c r="E743" s="44"/>
      <c r="F743" s="44"/>
      <c r="G743" s="45"/>
      <c r="H743" s="15" t="s">
        <v>335</v>
      </c>
      <c r="I743" s="33" t="s">
        <v>3632</v>
      </c>
      <c r="J743" s="875" t="s">
        <v>3632</v>
      </c>
      <c r="K743" s="33" t="s">
        <v>3633</v>
      </c>
      <c r="L743" s="13" t="s">
        <v>1674</v>
      </c>
      <c r="M743" s="13">
        <v>0</v>
      </c>
      <c r="N743" s="14"/>
    </row>
    <row r="744" ht="18.95" customHeight="1" spans="1:14">
      <c r="A744" s="44"/>
      <c r="B744" s="44"/>
      <c r="C744" s="44"/>
      <c r="D744" s="44"/>
      <c r="E744" s="44"/>
      <c r="F744" s="44"/>
      <c r="G744" s="45"/>
      <c r="H744" s="15" t="s">
        <v>3634</v>
      </c>
      <c r="I744" s="33" t="s">
        <v>3635</v>
      </c>
      <c r="J744" s="875" t="s">
        <v>3635</v>
      </c>
      <c r="K744" s="33" t="s">
        <v>3636</v>
      </c>
      <c r="L744" s="13" t="s">
        <v>1674</v>
      </c>
      <c r="M744" s="13">
        <v>194</v>
      </c>
      <c r="N744" s="14"/>
    </row>
    <row r="745" ht="18.95" customHeight="1" spans="1:14">
      <c r="A745" s="44"/>
      <c r="B745" s="44"/>
      <c r="C745" s="44"/>
      <c r="D745" s="44"/>
      <c r="E745" s="44"/>
      <c r="F745" s="44"/>
      <c r="G745" s="45"/>
      <c r="H745" s="15" t="s">
        <v>814</v>
      </c>
      <c r="I745" s="33" t="s">
        <v>3637</v>
      </c>
      <c r="J745" s="875" t="s">
        <v>3637</v>
      </c>
      <c r="K745" s="33" t="s">
        <v>3638</v>
      </c>
      <c r="L745" s="13" t="s">
        <v>1674</v>
      </c>
      <c r="M745" s="13">
        <v>87</v>
      </c>
      <c r="N745" s="14"/>
    </row>
    <row r="746" ht="18.95" customHeight="1" spans="1:14">
      <c r="A746" s="44"/>
      <c r="B746" s="44"/>
      <c r="C746" s="44"/>
      <c r="D746" s="44"/>
      <c r="E746" s="44"/>
      <c r="F746" s="44"/>
      <c r="G746" s="45"/>
      <c r="H746" s="15" t="s">
        <v>815</v>
      </c>
      <c r="I746" s="33" t="s">
        <v>3639</v>
      </c>
      <c r="J746" s="875" t="s">
        <v>3639</v>
      </c>
      <c r="K746" s="33" t="s">
        <v>3640</v>
      </c>
      <c r="L746" s="13" t="s">
        <v>1674</v>
      </c>
      <c r="M746" s="13">
        <v>87</v>
      </c>
      <c r="N746" s="14"/>
    </row>
    <row r="747" ht="18.95" customHeight="1" spans="1:14">
      <c r="A747" s="44"/>
      <c r="B747" s="44"/>
      <c r="C747" s="44"/>
      <c r="D747" s="44"/>
      <c r="E747" s="44"/>
      <c r="F747" s="44"/>
      <c r="G747" s="45"/>
      <c r="H747" s="15" t="s">
        <v>3641</v>
      </c>
      <c r="I747" s="875" t="s">
        <v>3642</v>
      </c>
      <c r="J747" s="875" t="s">
        <v>3642</v>
      </c>
      <c r="K747" s="52" t="s">
        <v>3643</v>
      </c>
      <c r="L747" s="13" t="s">
        <v>1674</v>
      </c>
      <c r="M747" s="13">
        <v>0</v>
      </c>
      <c r="N747" s="14"/>
    </row>
    <row r="748" ht="18.95" customHeight="1" spans="1:14">
      <c r="A748" s="44"/>
      <c r="B748" s="44"/>
      <c r="C748" s="44"/>
      <c r="D748" s="44"/>
      <c r="E748" s="44"/>
      <c r="F748" s="44"/>
      <c r="G748" s="45"/>
      <c r="H748" s="15" t="s">
        <v>322</v>
      </c>
      <c r="I748" s="875" t="s">
        <v>3644</v>
      </c>
      <c r="J748" s="875" t="s">
        <v>3645</v>
      </c>
      <c r="K748" s="33" t="s">
        <v>3646</v>
      </c>
      <c r="L748" s="13" t="s">
        <v>1674</v>
      </c>
      <c r="M748" s="13"/>
      <c r="N748" s="14"/>
    </row>
    <row r="749" ht="18.95" customHeight="1" spans="1:14">
      <c r="A749" s="44"/>
      <c r="B749" s="44"/>
      <c r="C749" s="44"/>
      <c r="D749" s="44"/>
      <c r="E749" s="44"/>
      <c r="F749" s="44"/>
      <c r="G749" s="45"/>
      <c r="H749" s="15" t="s">
        <v>323</v>
      </c>
      <c r="I749" s="875" t="s">
        <v>3647</v>
      </c>
      <c r="J749" s="880" t="s">
        <v>3648</v>
      </c>
      <c r="K749" s="33" t="s">
        <v>1684</v>
      </c>
      <c r="L749" s="13" t="s">
        <v>1674</v>
      </c>
      <c r="M749" s="13">
        <v>436</v>
      </c>
      <c r="N749" s="14"/>
    </row>
    <row r="750" ht="18.95" customHeight="1" spans="1:14">
      <c r="A750" s="44"/>
      <c r="B750" s="44"/>
      <c r="C750" s="44"/>
      <c r="D750" s="44"/>
      <c r="E750" s="44"/>
      <c r="F750" s="44"/>
      <c r="G750" s="45"/>
      <c r="H750" s="15"/>
      <c r="I750" s="875" t="s">
        <v>3649</v>
      </c>
      <c r="J750" s="880" t="s">
        <v>3650</v>
      </c>
      <c r="K750" s="33" t="s">
        <v>1688</v>
      </c>
      <c r="L750" s="13" t="s">
        <v>1674</v>
      </c>
      <c r="M750" s="13">
        <v>68</v>
      </c>
      <c r="N750" s="14"/>
    </row>
    <row r="751" ht="18.95" customHeight="1" spans="1:14">
      <c r="A751" s="44"/>
      <c r="B751" s="44"/>
      <c r="C751" s="44"/>
      <c r="D751" s="44"/>
      <c r="E751" s="44"/>
      <c r="F751" s="44"/>
      <c r="G751" s="45"/>
      <c r="H751" s="15"/>
      <c r="I751" s="875" t="s">
        <v>3649</v>
      </c>
      <c r="J751" s="880" t="s">
        <v>3651</v>
      </c>
      <c r="K751" s="33" t="s">
        <v>1693</v>
      </c>
      <c r="L751" s="13" t="s">
        <v>1674</v>
      </c>
      <c r="M751" s="13">
        <v>0</v>
      </c>
      <c r="N751" s="14"/>
    </row>
    <row r="752" ht="18.95" customHeight="1" spans="1:14">
      <c r="A752" s="44"/>
      <c r="B752" s="44"/>
      <c r="C752" s="44"/>
      <c r="D752" s="44"/>
      <c r="E752" s="44"/>
      <c r="F752" s="44"/>
      <c r="G752" s="45"/>
      <c r="H752" s="15"/>
      <c r="I752" s="875" t="s">
        <v>3649</v>
      </c>
      <c r="J752" s="880" t="s">
        <v>3652</v>
      </c>
      <c r="K752" s="33" t="s">
        <v>2235</v>
      </c>
      <c r="L752" s="13" t="s">
        <v>1674</v>
      </c>
      <c r="M752" s="13">
        <v>0</v>
      </c>
      <c r="N752" s="14"/>
    </row>
    <row r="753" ht="18.95" customHeight="1" spans="1:14">
      <c r="A753" s="44"/>
      <c r="B753" s="44"/>
      <c r="C753" s="44"/>
      <c r="D753" s="44"/>
      <c r="E753" s="44"/>
      <c r="F753" s="44"/>
      <c r="G753" s="45"/>
      <c r="H753" s="15"/>
      <c r="I753" s="875" t="s">
        <v>3649</v>
      </c>
      <c r="J753" s="880" t="s">
        <v>3653</v>
      </c>
      <c r="K753" s="33" t="s">
        <v>2240</v>
      </c>
      <c r="L753" s="13" t="s">
        <v>1674</v>
      </c>
      <c r="M753" s="13">
        <v>160</v>
      </c>
      <c r="N753" s="14"/>
    </row>
    <row r="754" ht="18.95" customHeight="1" spans="1:14">
      <c r="A754" s="44"/>
      <c r="B754" s="44"/>
      <c r="C754" s="44"/>
      <c r="D754" s="44"/>
      <c r="E754" s="44"/>
      <c r="F754" s="44"/>
      <c r="G754" s="45"/>
      <c r="H754" s="15"/>
      <c r="I754" s="875" t="s">
        <v>3649</v>
      </c>
      <c r="J754" s="880" t="s">
        <v>3654</v>
      </c>
      <c r="K754" s="33" t="s">
        <v>2244</v>
      </c>
      <c r="L754" s="13" t="s">
        <v>1674</v>
      </c>
      <c r="M754" s="13">
        <v>0</v>
      </c>
      <c r="N754" s="14"/>
    </row>
    <row r="755" ht="18.95" customHeight="1" spans="1:14">
      <c r="A755" s="44"/>
      <c r="B755" s="44"/>
      <c r="C755" s="44"/>
      <c r="D755" s="44"/>
      <c r="E755" s="44"/>
      <c r="F755" s="44"/>
      <c r="G755" s="45"/>
      <c r="H755" s="15"/>
      <c r="I755" s="875" t="s">
        <v>3649</v>
      </c>
      <c r="J755" s="880" t="s">
        <v>3655</v>
      </c>
      <c r="K755" s="33" t="s">
        <v>2248</v>
      </c>
      <c r="L755" s="13" t="s">
        <v>1674</v>
      </c>
      <c r="M755" s="13">
        <v>0</v>
      </c>
      <c r="N755" s="14"/>
    </row>
    <row r="756" ht="18.95" customHeight="1" spans="1:14">
      <c r="A756" s="44"/>
      <c r="B756" s="44"/>
      <c r="C756" s="44"/>
      <c r="D756" s="44"/>
      <c r="E756" s="44"/>
      <c r="F756" s="44"/>
      <c r="G756" s="45"/>
      <c r="H756" s="15"/>
      <c r="I756" s="875" t="s">
        <v>3649</v>
      </c>
      <c r="J756" s="880" t="s">
        <v>3656</v>
      </c>
      <c r="K756" s="33" t="s">
        <v>2253</v>
      </c>
      <c r="L756" s="13" t="s">
        <v>1674</v>
      </c>
      <c r="M756" s="13">
        <v>71</v>
      </c>
      <c r="N756" s="14"/>
    </row>
    <row r="757" ht="18.95" customHeight="1" spans="1:14">
      <c r="A757" s="44"/>
      <c r="B757" s="44"/>
      <c r="C757" s="44"/>
      <c r="D757" s="44"/>
      <c r="E757" s="44"/>
      <c r="F757" s="44"/>
      <c r="G757" s="45"/>
      <c r="H757" s="15"/>
      <c r="I757" s="875" t="s">
        <v>3649</v>
      </c>
      <c r="J757" s="880" t="s">
        <v>3657</v>
      </c>
      <c r="K757" s="33" t="s">
        <v>2258</v>
      </c>
      <c r="L757" s="13" t="s">
        <v>1674</v>
      </c>
      <c r="M757" s="13">
        <v>59</v>
      </c>
      <c r="N757" s="14"/>
    </row>
    <row r="758" ht="18.95" customHeight="1" spans="1:14">
      <c r="A758" s="44"/>
      <c r="B758" s="44"/>
      <c r="C758" s="44"/>
      <c r="D758" s="44"/>
      <c r="E758" s="44"/>
      <c r="F758" s="44"/>
      <c r="G758" s="45"/>
      <c r="H758" s="15"/>
      <c r="I758" s="875" t="s">
        <v>3649</v>
      </c>
      <c r="J758" s="880" t="s">
        <v>3658</v>
      </c>
      <c r="K758" s="33" t="s">
        <v>2263</v>
      </c>
      <c r="L758" s="13" t="s">
        <v>1674</v>
      </c>
      <c r="M758" s="13">
        <v>0</v>
      </c>
      <c r="N758" s="14"/>
    </row>
    <row r="759" ht="18.95" customHeight="1" spans="1:14">
      <c r="A759" s="44"/>
      <c r="B759" s="44"/>
      <c r="C759" s="44"/>
      <c r="D759" s="44"/>
      <c r="E759" s="44"/>
      <c r="F759" s="44"/>
      <c r="G759" s="45"/>
      <c r="H759" s="15"/>
      <c r="I759" s="875" t="s">
        <v>3649</v>
      </c>
      <c r="J759" s="880" t="s">
        <v>3659</v>
      </c>
      <c r="K759" s="33" t="s">
        <v>2268</v>
      </c>
      <c r="L759" s="13" t="s">
        <v>1674</v>
      </c>
      <c r="M759" s="13">
        <v>7</v>
      </c>
      <c r="N759" s="14"/>
    </row>
    <row r="760" ht="18.95" customHeight="1" spans="1:14">
      <c r="A760" s="44"/>
      <c r="B760" s="44"/>
      <c r="C760" s="44"/>
      <c r="D760" s="44"/>
      <c r="E760" s="44"/>
      <c r="F760" s="44"/>
      <c r="G760" s="45"/>
      <c r="H760" s="15"/>
      <c r="I760" s="875" t="s">
        <v>3649</v>
      </c>
      <c r="J760" s="880" t="s">
        <v>3660</v>
      </c>
      <c r="K760" s="33" t="s">
        <v>2273</v>
      </c>
      <c r="L760" s="13" t="s">
        <v>1674</v>
      </c>
      <c r="M760" s="13">
        <v>3</v>
      </c>
      <c r="N760" s="14"/>
    </row>
    <row r="761" ht="18.95" customHeight="1" spans="1:14">
      <c r="A761" s="44"/>
      <c r="B761" s="44"/>
      <c r="C761" s="44"/>
      <c r="D761" s="44"/>
      <c r="E761" s="44"/>
      <c r="F761" s="44"/>
      <c r="G761" s="45"/>
      <c r="H761" s="15"/>
      <c r="I761" s="875" t="s">
        <v>3649</v>
      </c>
      <c r="J761" s="880" t="s">
        <v>3661</v>
      </c>
      <c r="K761" s="33" t="s">
        <v>2278</v>
      </c>
      <c r="L761" s="13" t="s">
        <v>1674</v>
      </c>
      <c r="M761" s="13">
        <v>24</v>
      </c>
      <c r="N761" s="14"/>
    </row>
    <row r="762" ht="18.95" customHeight="1" spans="1:14">
      <c r="A762" s="44"/>
      <c r="B762" s="44"/>
      <c r="C762" s="44"/>
      <c r="D762" s="44"/>
      <c r="E762" s="44"/>
      <c r="F762" s="44"/>
      <c r="G762" s="45"/>
      <c r="H762" s="15"/>
      <c r="I762" s="875" t="s">
        <v>3649</v>
      </c>
      <c r="J762" s="880" t="s">
        <v>3662</v>
      </c>
      <c r="K762" s="33" t="s">
        <v>2283</v>
      </c>
      <c r="L762" s="13" t="s">
        <v>1674</v>
      </c>
      <c r="M762" s="13">
        <v>14</v>
      </c>
      <c r="N762" s="14"/>
    </row>
    <row r="763" ht="18.95" customHeight="1" spans="1:14">
      <c r="A763" s="44"/>
      <c r="B763" s="44"/>
      <c r="C763" s="44"/>
      <c r="D763" s="44"/>
      <c r="E763" s="44"/>
      <c r="F763" s="44"/>
      <c r="G763" s="45"/>
      <c r="H763" s="15" t="s">
        <v>324</v>
      </c>
      <c r="I763" s="875" t="s">
        <v>3649</v>
      </c>
      <c r="J763" s="880" t="s">
        <v>3663</v>
      </c>
      <c r="K763" s="33" t="s">
        <v>2288</v>
      </c>
      <c r="L763" s="13" t="s">
        <v>1674</v>
      </c>
      <c r="M763" s="13">
        <v>9</v>
      </c>
      <c r="N763" s="14"/>
    </row>
    <row r="764" ht="18.95" customHeight="1" spans="1:14">
      <c r="A764" s="44"/>
      <c r="B764" s="44"/>
      <c r="C764" s="44"/>
      <c r="D764" s="44"/>
      <c r="E764" s="44"/>
      <c r="F764" s="44"/>
      <c r="G764" s="45"/>
      <c r="H764" s="15" t="s">
        <v>325</v>
      </c>
      <c r="I764" s="875" t="s">
        <v>3664</v>
      </c>
      <c r="J764" s="875" t="s">
        <v>3665</v>
      </c>
      <c r="K764" s="33" t="s">
        <v>3666</v>
      </c>
      <c r="L764" s="13" t="s">
        <v>1674</v>
      </c>
      <c r="M764" s="13"/>
      <c r="N764" s="14"/>
    </row>
    <row r="765" ht="18.95" customHeight="1" spans="1:14">
      <c r="A765" s="44"/>
      <c r="B765" s="44"/>
      <c r="C765" s="44"/>
      <c r="D765" s="44"/>
      <c r="E765" s="44"/>
      <c r="F765" s="44"/>
      <c r="G765" s="45"/>
      <c r="H765" s="15" t="s">
        <v>3667</v>
      </c>
      <c r="I765" s="875" t="s">
        <v>3668</v>
      </c>
      <c r="J765" s="875" t="s">
        <v>3668</v>
      </c>
      <c r="K765" s="33" t="s">
        <v>3669</v>
      </c>
      <c r="L765" s="13" t="s">
        <v>1674</v>
      </c>
      <c r="M765" s="13">
        <v>177</v>
      </c>
      <c r="N765" s="14"/>
    </row>
    <row r="766" ht="18.95" customHeight="1" spans="1:14">
      <c r="A766" s="44"/>
      <c r="B766" s="44"/>
      <c r="C766" s="44"/>
      <c r="D766" s="44"/>
      <c r="E766" s="44"/>
      <c r="F766" s="44"/>
      <c r="G766" s="45"/>
      <c r="H766" s="15" t="s">
        <v>99</v>
      </c>
      <c r="I766" s="875" t="s">
        <v>3670</v>
      </c>
      <c r="J766" s="875" t="s">
        <v>3670</v>
      </c>
      <c r="K766" s="33" t="s">
        <v>1684</v>
      </c>
      <c r="L766" s="13" t="s">
        <v>1674</v>
      </c>
      <c r="M766" s="13">
        <v>86</v>
      </c>
      <c r="N766" s="14"/>
    </row>
    <row r="767" ht="18.95" customHeight="1" spans="1:14">
      <c r="A767" s="44"/>
      <c r="B767" s="44"/>
      <c r="C767" s="44"/>
      <c r="D767" s="44"/>
      <c r="E767" s="44"/>
      <c r="F767" s="44"/>
      <c r="G767" s="45"/>
      <c r="H767" s="15" t="s">
        <v>100</v>
      </c>
      <c r="I767" s="875" t="s">
        <v>3671</v>
      </c>
      <c r="J767" s="875" t="s">
        <v>3671</v>
      </c>
      <c r="K767" s="33" t="s">
        <v>1688</v>
      </c>
      <c r="L767" s="13" t="s">
        <v>1674</v>
      </c>
      <c r="M767" s="13">
        <v>48</v>
      </c>
      <c r="N767" s="14"/>
    </row>
    <row r="768" ht="18.95" customHeight="1" spans="1:14">
      <c r="A768" s="44"/>
      <c r="B768" s="44"/>
      <c r="C768" s="44"/>
      <c r="D768" s="44"/>
      <c r="E768" s="44"/>
      <c r="F768" s="44"/>
      <c r="G768" s="45"/>
      <c r="H768" s="15" t="s">
        <v>781</v>
      </c>
      <c r="I768" s="875" t="s">
        <v>3672</v>
      </c>
      <c r="J768" s="875" t="s">
        <v>3672</v>
      </c>
      <c r="K768" s="33" t="s">
        <v>1693</v>
      </c>
      <c r="L768" s="13" t="s">
        <v>1674</v>
      </c>
      <c r="M768" s="13">
        <v>0</v>
      </c>
      <c r="N768" s="14"/>
    </row>
    <row r="769" ht="18.95" customHeight="1" spans="1:14">
      <c r="A769" s="44"/>
      <c r="B769" s="44"/>
      <c r="C769" s="44"/>
      <c r="D769" s="44"/>
      <c r="E769" s="44"/>
      <c r="F769" s="44"/>
      <c r="G769" s="45"/>
      <c r="H769" s="15" t="s">
        <v>3673</v>
      </c>
      <c r="I769" s="33" t="s">
        <v>3674</v>
      </c>
      <c r="J769" s="875" t="s">
        <v>3674</v>
      </c>
      <c r="K769" s="33" t="s">
        <v>3675</v>
      </c>
      <c r="L769" s="13" t="s">
        <v>1674</v>
      </c>
      <c r="M769" s="13">
        <v>0</v>
      </c>
      <c r="N769" s="14"/>
    </row>
    <row r="770" ht="18.95" customHeight="1" spans="1:14">
      <c r="A770" s="44"/>
      <c r="B770" s="44"/>
      <c r="C770" s="44"/>
      <c r="D770" s="44"/>
      <c r="E770" s="44"/>
      <c r="F770" s="44"/>
      <c r="G770" s="45"/>
      <c r="H770" s="15" t="s">
        <v>3676</v>
      </c>
      <c r="I770" s="33" t="s">
        <v>3677</v>
      </c>
      <c r="J770" s="875" t="s">
        <v>3677</v>
      </c>
      <c r="K770" s="33" t="s">
        <v>3678</v>
      </c>
      <c r="L770" s="13" t="s">
        <v>1674</v>
      </c>
      <c r="M770" s="13">
        <v>0</v>
      </c>
      <c r="N770" s="14"/>
    </row>
    <row r="771" ht="18.95" customHeight="1" spans="1:14">
      <c r="A771" s="44"/>
      <c r="B771" s="44"/>
      <c r="C771" s="44"/>
      <c r="D771" s="44"/>
      <c r="E771" s="44"/>
      <c r="F771" s="44"/>
      <c r="G771" s="45"/>
      <c r="H771" s="15" t="s">
        <v>3679</v>
      </c>
      <c r="I771" s="33" t="s">
        <v>3680</v>
      </c>
      <c r="J771" s="875" t="s">
        <v>3680</v>
      </c>
      <c r="K771" s="33" t="s">
        <v>3681</v>
      </c>
      <c r="L771" s="13" t="s">
        <v>1674</v>
      </c>
      <c r="M771" s="13">
        <v>1</v>
      </c>
      <c r="N771" s="14"/>
    </row>
    <row r="772" ht="18.95" customHeight="1" spans="1:14">
      <c r="A772" s="44"/>
      <c r="B772" s="44"/>
      <c r="C772" s="44"/>
      <c r="D772" s="44"/>
      <c r="E772" s="44"/>
      <c r="F772" s="44"/>
      <c r="G772" s="45"/>
      <c r="H772" s="15" t="s">
        <v>3682</v>
      </c>
      <c r="I772" s="33" t="s">
        <v>3683</v>
      </c>
      <c r="J772" s="875" t="s">
        <v>3683</v>
      </c>
      <c r="K772" s="33" t="s">
        <v>3684</v>
      </c>
      <c r="L772" s="13" t="s">
        <v>1674</v>
      </c>
      <c r="M772" s="13">
        <v>42</v>
      </c>
      <c r="N772" s="14"/>
    </row>
    <row r="773" ht="18.95" customHeight="1" spans="1:14">
      <c r="A773" s="44"/>
      <c r="B773" s="44"/>
      <c r="C773" s="44"/>
      <c r="D773" s="44"/>
      <c r="E773" s="44"/>
      <c r="F773" s="44"/>
      <c r="G773" s="45"/>
      <c r="H773" s="15" t="s">
        <v>109</v>
      </c>
      <c r="I773" s="33" t="s">
        <v>3685</v>
      </c>
      <c r="J773" s="875" t="s">
        <v>3685</v>
      </c>
      <c r="K773" s="33" t="s">
        <v>1724</v>
      </c>
      <c r="L773" s="13" t="s">
        <v>1674</v>
      </c>
      <c r="M773" s="13">
        <v>0</v>
      </c>
      <c r="N773" s="14"/>
    </row>
    <row r="774" ht="18.95" customHeight="1" spans="1:14">
      <c r="A774" s="44"/>
      <c r="B774" s="44"/>
      <c r="C774" s="44"/>
      <c r="D774" s="44"/>
      <c r="E774" s="44"/>
      <c r="F774" s="44"/>
      <c r="G774" s="45"/>
      <c r="H774" s="15" t="s">
        <v>3686</v>
      </c>
      <c r="I774" s="33" t="s">
        <v>3687</v>
      </c>
      <c r="J774" s="875" t="s">
        <v>3687</v>
      </c>
      <c r="K774" s="33" t="s">
        <v>3688</v>
      </c>
      <c r="L774" s="13" t="s">
        <v>1674</v>
      </c>
      <c r="M774" s="13">
        <v>0</v>
      </c>
      <c r="N774" s="14"/>
    </row>
    <row r="775" ht="18.95" customHeight="1" spans="1:14">
      <c r="A775" s="44"/>
      <c r="B775" s="44"/>
      <c r="C775" s="44"/>
      <c r="D775" s="44"/>
      <c r="E775" s="44"/>
      <c r="F775" s="44"/>
      <c r="G775" s="45"/>
      <c r="H775" s="15" t="s">
        <v>3689</v>
      </c>
      <c r="I775" s="33" t="s">
        <v>3690</v>
      </c>
      <c r="J775" s="875" t="s">
        <v>3690</v>
      </c>
      <c r="K775" s="33" t="s">
        <v>3691</v>
      </c>
      <c r="L775" s="13" t="s">
        <v>1674</v>
      </c>
      <c r="M775" s="13">
        <v>58</v>
      </c>
      <c r="N775" s="14"/>
    </row>
    <row r="776" ht="18.95" customHeight="1" spans="1:14">
      <c r="A776" s="44"/>
      <c r="B776" s="44"/>
      <c r="C776" s="44"/>
      <c r="D776" s="44"/>
      <c r="E776" s="44"/>
      <c r="F776" s="44"/>
      <c r="G776" s="45"/>
      <c r="H776" s="15" t="s">
        <v>3692</v>
      </c>
      <c r="I776" s="875" t="s">
        <v>3693</v>
      </c>
      <c r="J776" s="875" t="s">
        <v>3694</v>
      </c>
      <c r="K776" s="33" t="s">
        <v>3691</v>
      </c>
      <c r="L776" s="13" t="s">
        <v>1674</v>
      </c>
      <c r="M776" s="13">
        <v>58</v>
      </c>
      <c r="N776" s="14"/>
    </row>
    <row r="777" ht="18.95" customHeight="1" spans="1:14">
      <c r="A777" s="44"/>
      <c r="B777" s="44"/>
      <c r="C777" s="44"/>
      <c r="D777" s="44"/>
      <c r="E777" s="44"/>
      <c r="F777" s="44"/>
      <c r="G777" s="45"/>
      <c r="H777" s="15" t="s">
        <v>1203</v>
      </c>
      <c r="I777" s="33" t="s">
        <v>1202</v>
      </c>
      <c r="J777" s="875" t="s">
        <v>1202</v>
      </c>
      <c r="K777" s="33" t="s">
        <v>1957</v>
      </c>
      <c r="L777" s="13" t="s">
        <v>1674</v>
      </c>
      <c r="M777" s="13">
        <v>4011</v>
      </c>
      <c r="N777" s="14"/>
    </row>
    <row r="778" ht="18.95" customHeight="1" spans="1:14">
      <c r="A778" s="44"/>
      <c r="B778" s="44"/>
      <c r="C778" s="44"/>
      <c r="D778" s="44"/>
      <c r="E778" s="44"/>
      <c r="F778" s="44"/>
      <c r="G778" s="45"/>
      <c r="H778" s="15" t="s">
        <v>342</v>
      </c>
      <c r="I778" s="33" t="s">
        <v>3695</v>
      </c>
      <c r="J778" s="875" t="s">
        <v>3695</v>
      </c>
      <c r="K778" s="33" t="s">
        <v>3696</v>
      </c>
      <c r="L778" s="13" t="s">
        <v>1674</v>
      </c>
      <c r="M778" s="13">
        <v>136</v>
      </c>
      <c r="N778" s="14"/>
    </row>
    <row r="779" ht="18.95" customHeight="1" spans="1:14">
      <c r="A779" s="44"/>
      <c r="B779" s="44"/>
      <c r="C779" s="44"/>
      <c r="D779" s="44"/>
      <c r="E779" s="44"/>
      <c r="F779" s="44"/>
      <c r="G779" s="45"/>
      <c r="H779" s="15" t="s">
        <v>99</v>
      </c>
      <c r="I779" s="33" t="s">
        <v>3697</v>
      </c>
      <c r="J779" s="875" t="s">
        <v>3697</v>
      </c>
      <c r="K779" s="52" t="s">
        <v>1684</v>
      </c>
      <c r="L779" s="13" t="s">
        <v>1674</v>
      </c>
      <c r="M779" s="13">
        <v>125</v>
      </c>
      <c r="N779" s="14"/>
    </row>
    <row r="780" ht="18.95" customHeight="1" spans="1:14">
      <c r="A780" s="44"/>
      <c r="B780" s="44"/>
      <c r="C780" s="44"/>
      <c r="D780" s="44"/>
      <c r="E780" s="44"/>
      <c r="F780" s="44"/>
      <c r="G780" s="45"/>
      <c r="H780" s="15" t="s">
        <v>100</v>
      </c>
      <c r="I780" s="33" t="s">
        <v>3698</v>
      </c>
      <c r="J780" s="875" t="s">
        <v>3698</v>
      </c>
      <c r="K780" s="33" t="s">
        <v>1688</v>
      </c>
      <c r="L780" s="13" t="s">
        <v>1674</v>
      </c>
      <c r="M780" s="13">
        <v>11</v>
      </c>
      <c r="N780" s="14"/>
    </row>
    <row r="781" ht="18.95" customHeight="1" spans="1:14">
      <c r="A781" s="44"/>
      <c r="B781" s="44"/>
      <c r="C781" s="44"/>
      <c r="D781" s="44"/>
      <c r="E781" s="44"/>
      <c r="F781" s="44"/>
      <c r="G781" s="45"/>
      <c r="H781" s="15" t="s">
        <v>781</v>
      </c>
      <c r="I781" s="33" t="s">
        <v>3699</v>
      </c>
      <c r="J781" s="875" t="s">
        <v>3699</v>
      </c>
      <c r="K781" s="33" t="s">
        <v>1693</v>
      </c>
      <c r="L781" s="13" t="s">
        <v>1674</v>
      </c>
      <c r="M781" s="13">
        <v>0</v>
      </c>
      <c r="N781" s="14"/>
    </row>
    <row r="782" ht="18.95" customHeight="1" spans="1:14">
      <c r="A782" s="44"/>
      <c r="B782" s="44"/>
      <c r="C782" s="44"/>
      <c r="D782" s="44"/>
      <c r="E782" s="44"/>
      <c r="F782" s="44"/>
      <c r="G782" s="45"/>
      <c r="H782" s="15" t="s">
        <v>3700</v>
      </c>
      <c r="I782" s="33" t="s">
        <v>3701</v>
      </c>
      <c r="J782" s="875" t="s">
        <v>3701</v>
      </c>
      <c r="K782" s="33" t="s">
        <v>3702</v>
      </c>
      <c r="L782" s="13" t="s">
        <v>1674</v>
      </c>
      <c r="M782" s="13">
        <v>0</v>
      </c>
      <c r="N782" s="14"/>
    </row>
    <row r="783" ht="18.95" customHeight="1" spans="1:14">
      <c r="A783" s="44"/>
      <c r="B783" s="44"/>
      <c r="C783" s="44"/>
      <c r="D783" s="44"/>
      <c r="E783" s="44"/>
      <c r="F783" s="44"/>
      <c r="G783" s="45"/>
      <c r="H783" s="15" t="s">
        <v>343</v>
      </c>
      <c r="I783" s="33" t="s">
        <v>3703</v>
      </c>
      <c r="J783" s="875" t="s">
        <v>3703</v>
      </c>
      <c r="K783" s="33" t="s">
        <v>3704</v>
      </c>
      <c r="L783" s="13" t="s">
        <v>1674</v>
      </c>
      <c r="M783" s="13">
        <v>0</v>
      </c>
      <c r="N783" s="14"/>
    </row>
    <row r="784" ht="18.95" customHeight="1" spans="1:14">
      <c r="A784" s="44"/>
      <c r="B784" s="44"/>
      <c r="C784" s="44"/>
      <c r="D784" s="44"/>
      <c r="E784" s="44"/>
      <c r="F784" s="44"/>
      <c r="G784" s="45"/>
      <c r="H784" s="15" t="s">
        <v>3705</v>
      </c>
      <c r="I784" s="33" t="s">
        <v>3706</v>
      </c>
      <c r="J784" s="875" t="s">
        <v>3706</v>
      </c>
      <c r="K784" s="33" t="s">
        <v>3707</v>
      </c>
      <c r="L784" s="13" t="s">
        <v>1674</v>
      </c>
      <c r="M784" s="13">
        <v>0</v>
      </c>
      <c r="N784" s="14"/>
    </row>
    <row r="785" ht="18.95" customHeight="1" spans="1:14">
      <c r="A785" s="44"/>
      <c r="B785" s="44"/>
      <c r="C785" s="44"/>
      <c r="D785" s="44"/>
      <c r="E785" s="44"/>
      <c r="F785" s="44"/>
      <c r="G785" s="45"/>
      <c r="H785" s="15" t="s">
        <v>3708</v>
      </c>
      <c r="I785" s="33" t="s">
        <v>3709</v>
      </c>
      <c r="J785" s="875" t="s">
        <v>3709</v>
      </c>
      <c r="K785" s="33" t="s">
        <v>3710</v>
      </c>
      <c r="L785" s="13" t="s">
        <v>1674</v>
      </c>
      <c r="M785" s="13">
        <v>0</v>
      </c>
      <c r="N785" s="14"/>
    </row>
    <row r="786" ht="18.95" customHeight="1" spans="1:14">
      <c r="A786" s="44"/>
      <c r="B786" s="44"/>
      <c r="C786" s="44"/>
      <c r="D786" s="44"/>
      <c r="E786" s="44"/>
      <c r="F786" s="44"/>
      <c r="G786" s="45"/>
      <c r="H786" s="15" t="s">
        <v>3711</v>
      </c>
      <c r="I786" s="33" t="s">
        <v>3712</v>
      </c>
      <c r="J786" s="875" t="s">
        <v>3712</v>
      </c>
      <c r="K786" s="33" t="s">
        <v>3713</v>
      </c>
      <c r="L786" s="13" t="s">
        <v>1674</v>
      </c>
      <c r="M786" s="13">
        <v>0</v>
      </c>
      <c r="N786" s="14"/>
    </row>
    <row r="787" ht="18.95" customHeight="1" spans="1:14">
      <c r="A787" s="44"/>
      <c r="B787" s="44"/>
      <c r="C787" s="44"/>
      <c r="D787" s="44"/>
      <c r="E787" s="44"/>
      <c r="F787" s="44"/>
      <c r="G787" s="45"/>
      <c r="H787" s="15" t="s">
        <v>344</v>
      </c>
      <c r="I787" s="33" t="s">
        <v>3714</v>
      </c>
      <c r="J787" s="875" t="s">
        <v>3714</v>
      </c>
      <c r="K787" s="33" t="s">
        <v>3715</v>
      </c>
      <c r="L787" s="13" t="s">
        <v>1674</v>
      </c>
      <c r="M787" s="13">
        <v>114</v>
      </c>
      <c r="N787" s="14"/>
    </row>
    <row r="788" ht="18.95" customHeight="1" spans="1:14">
      <c r="A788" s="44"/>
      <c r="B788" s="44"/>
      <c r="C788" s="44"/>
      <c r="D788" s="44"/>
      <c r="E788" s="44"/>
      <c r="F788" s="44"/>
      <c r="G788" s="45"/>
      <c r="H788" s="15" t="s">
        <v>345</v>
      </c>
      <c r="I788" s="33" t="s">
        <v>3716</v>
      </c>
      <c r="J788" s="875" t="s">
        <v>3716</v>
      </c>
      <c r="K788" s="33" t="s">
        <v>3717</v>
      </c>
      <c r="L788" s="13" t="s">
        <v>1674</v>
      </c>
      <c r="M788" s="13">
        <v>0</v>
      </c>
      <c r="N788" s="14"/>
    </row>
    <row r="789" ht="18.95" customHeight="1" spans="1:14">
      <c r="A789" s="44"/>
      <c r="B789" s="44"/>
      <c r="C789" s="44"/>
      <c r="D789" s="44"/>
      <c r="E789" s="44"/>
      <c r="F789" s="44"/>
      <c r="G789" s="45"/>
      <c r="H789" s="15" t="s">
        <v>3718</v>
      </c>
      <c r="I789" s="33" t="s">
        <v>3719</v>
      </c>
      <c r="J789" s="875" t="s">
        <v>3719</v>
      </c>
      <c r="K789" s="33" t="s">
        <v>3720</v>
      </c>
      <c r="L789" s="13" t="s">
        <v>1674</v>
      </c>
      <c r="M789" s="13">
        <v>0</v>
      </c>
      <c r="N789" s="14"/>
    </row>
    <row r="790" ht="18.95" customHeight="1" spans="1:14">
      <c r="A790" s="44"/>
      <c r="B790" s="44"/>
      <c r="C790" s="44"/>
      <c r="D790" s="44"/>
      <c r="E790" s="44"/>
      <c r="F790" s="44"/>
      <c r="G790" s="45"/>
      <c r="H790" s="15" t="s">
        <v>3721</v>
      </c>
      <c r="I790" s="33" t="s">
        <v>3722</v>
      </c>
      <c r="J790" s="875" t="s">
        <v>3722</v>
      </c>
      <c r="K790" s="33" t="s">
        <v>3723</v>
      </c>
      <c r="L790" s="13" t="s">
        <v>1674</v>
      </c>
      <c r="M790" s="13">
        <v>114</v>
      </c>
      <c r="N790" s="14"/>
    </row>
    <row r="791" ht="18.95" customHeight="1" spans="1:14">
      <c r="A791" s="44"/>
      <c r="B791" s="44"/>
      <c r="C791" s="44"/>
      <c r="D791" s="44"/>
      <c r="E791" s="44"/>
      <c r="F791" s="44"/>
      <c r="G791" s="45"/>
      <c r="H791" s="15" t="s">
        <v>346</v>
      </c>
      <c r="I791" s="33" t="s">
        <v>3724</v>
      </c>
      <c r="J791" s="875" t="s">
        <v>3724</v>
      </c>
      <c r="K791" s="33" t="s">
        <v>3725</v>
      </c>
      <c r="L791" s="13" t="s">
        <v>1674</v>
      </c>
      <c r="M791" s="13">
        <v>90</v>
      </c>
      <c r="N791" s="14"/>
    </row>
    <row r="792" ht="18.95" customHeight="1" spans="1:14">
      <c r="A792" s="44"/>
      <c r="B792" s="44"/>
      <c r="C792" s="44"/>
      <c r="D792" s="44"/>
      <c r="E792" s="44"/>
      <c r="F792" s="44"/>
      <c r="G792" s="45"/>
      <c r="H792" s="15" t="s">
        <v>3726</v>
      </c>
      <c r="I792" s="33" t="s">
        <v>3727</v>
      </c>
      <c r="J792" s="875" t="s">
        <v>3727</v>
      </c>
      <c r="K792" s="33" t="s">
        <v>3728</v>
      </c>
      <c r="L792" s="13" t="s">
        <v>1674</v>
      </c>
      <c r="M792" s="13">
        <v>0</v>
      </c>
      <c r="N792" s="14"/>
    </row>
    <row r="793" ht="18.95" customHeight="1" spans="1:14">
      <c r="A793" s="44"/>
      <c r="B793" s="44"/>
      <c r="C793" s="44"/>
      <c r="D793" s="44"/>
      <c r="E793" s="44"/>
      <c r="F793" s="44"/>
      <c r="G793" s="45"/>
      <c r="H793" s="15" t="s">
        <v>347</v>
      </c>
      <c r="I793" s="33" t="s">
        <v>3729</v>
      </c>
      <c r="J793" s="875" t="s">
        <v>3729</v>
      </c>
      <c r="K793" s="33" t="s">
        <v>3730</v>
      </c>
      <c r="L793" s="13" t="s">
        <v>1674</v>
      </c>
      <c r="M793" s="13">
        <v>0</v>
      </c>
      <c r="N793" s="14"/>
    </row>
    <row r="794" ht="18.95" customHeight="1" spans="1:14">
      <c r="A794" s="44"/>
      <c r="B794" s="44"/>
      <c r="C794" s="44"/>
      <c r="D794" s="44"/>
      <c r="E794" s="44"/>
      <c r="F794" s="44"/>
      <c r="G794" s="45"/>
      <c r="H794" s="15" t="s">
        <v>3731</v>
      </c>
      <c r="I794" s="33" t="s">
        <v>3732</v>
      </c>
      <c r="J794" s="875" t="s">
        <v>3732</v>
      </c>
      <c r="K794" s="33" t="s">
        <v>3733</v>
      </c>
      <c r="L794" s="13" t="s">
        <v>1674</v>
      </c>
      <c r="M794" s="13">
        <v>0</v>
      </c>
      <c r="N794" s="14"/>
    </row>
    <row r="795" ht="18.95" customHeight="1" spans="1:14">
      <c r="A795" s="44"/>
      <c r="B795" s="44"/>
      <c r="C795" s="44"/>
      <c r="D795" s="44"/>
      <c r="E795" s="44"/>
      <c r="F795" s="44"/>
      <c r="G795" s="45"/>
      <c r="H795" s="15" t="s">
        <v>3734</v>
      </c>
      <c r="I795" s="33" t="s">
        <v>3735</v>
      </c>
      <c r="J795" s="875" t="s">
        <v>3735</v>
      </c>
      <c r="K795" s="33" t="s">
        <v>3736</v>
      </c>
      <c r="L795" s="13" t="s">
        <v>1674</v>
      </c>
      <c r="M795" s="13">
        <v>40</v>
      </c>
      <c r="N795" s="14"/>
    </row>
    <row r="796" ht="18.95" customHeight="1" spans="1:14">
      <c r="A796" s="44"/>
      <c r="B796" s="44"/>
      <c r="C796" s="44"/>
      <c r="D796" s="44"/>
      <c r="E796" s="44"/>
      <c r="F796" s="44"/>
      <c r="G796" s="45"/>
      <c r="H796" s="15" t="s">
        <v>3737</v>
      </c>
      <c r="I796" s="33" t="s">
        <v>3738</v>
      </c>
      <c r="J796" s="875" t="s">
        <v>3738</v>
      </c>
      <c r="K796" s="33" t="s">
        <v>3739</v>
      </c>
      <c r="L796" s="13" t="s">
        <v>1674</v>
      </c>
      <c r="M796" s="13">
        <v>0</v>
      </c>
      <c r="N796" s="14"/>
    </row>
    <row r="797" ht="18.95" customHeight="1" spans="1:14">
      <c r="A797" s="44"/>
      <c r="B797" s="44"/>
      <c r="C797" s="44"/>
      <c r="D797" s="44"/>
      <c r="E797" s="44"/>
      <c r="F797" s="44"/>
      <c r="G797" s="45"/>
      <c r="H797" s="15" t="s">
        <v>3740</v>
      </c>
      <c r="I797" s="33" t="s">
        <v>3741</v>
      </c>
      <c r="J797" s="875" t="s">
        <v>3741</v>
      </c>
      <c r="K797" s="33" t="s">
        <v>3742</v>
      </c>
      <c r="L797" s="13" t="s">
        <v>1674</v>
      </c>
      <c r="M797" s="13">
        <v>0</v>
      </c>
      <c r="N797" s="14"/>
    </row>
    <row r="798" ht="18.95" customHeight="1" spans="1:14">
      <c r="A798" s="44"/>
      <c r="B798" s="44"/>
      <c r="C798" s="44"/>
      <c r="D798" s="44"/>
      <c r="E798" s="44"/>
      <c r="F798" s="44"/>
      <c r="G798" s="45"/>
      <c r="H798" s="15" t="s">
        <v>3743</v>
      </c>
      <c r="I798" s="33" t="s">
        <v>3744</v>
      </c>
      <c r="J798" s="875" t="s">
        <v>3744</v>
      </c>
      <c r="K798" s="33" t="s">
        <v>3745</v>
      </c>
      <c r="L798" s="13" t="s">
        <v>1674</v>
      </c>
      <c r="M798" s="13">
        <v>50</v>
      </c>
      <c r="N798" s="14"/>
    </row>
    <row r="799" ht="18.95" customHeight="1" spans="1:14">
      <c r="A799" s="44"/>
      <c r="B799" s="44"/>
      <c r="C799" s="44"/>
      <c r="D799" s="44"/>
      <c r="E799" s="44"/>
      <c r="F799" s="44"/>
      <c r="G799" s="45"/>
      <c r="H799" s="15" t="s">
        <v>3746</v>
      </c>
      <c r="I799" s="33" t="s">
        <v>3747</v>
      </c>
      <c r="J799" s="875" t="s">
        <v>3747</v>
      </c>
      <c r="K799" s="33" t="s">
        <v>3748</v>
      </c>
      <c r="L799" s="13" t="s">
        <v>1674</v>
      </c>
      <c r="M799" s="13">
        <v>0</v>
      </c>
      <c r="N799" s="14"/>
    </row>
    <row r="800" ht="18.95" customHeight="1" spans="1:14">
      <c r="A800" s="44"/>
      <c r="B800" s="44"/>
      <c r="C800" s="44"/>
      <c r="D800" s="44"/>
      <c r="E800" s="44"/>
      <c r="F800" s="44"/>
      <c r="G800" s="45"/>
      <c r="H800" s="15" t="s">
        <v>348</v>
      </c>
      <c r="I800" s="33" t="s">
        <v>3749</v>
      </c>
      <c r="J800" s="875" t="s">
        <v>3749</v>
      </c>
      <c r="K800" s="33" t="s">
        <v>3750</v>
      </c>
      <c r="L800" s="13" t="s">
        <v>1674</v>
      </c>
      <c r="M800" s="13">
        <v>2242</v>
      </c>
      <c r="N800" s="14"/>
    </row>
    <row r="801" ht="18.95" customHeight="1" spans="1:14">
      <c r="A801" s="44"/>
      <c r="B801" s="44"/>
      <c r="C801" s="44"/>
      <c r="D801" s="44"/>
      <c r="E801" s="44"/>
      <c r="F801" s="44"/>
      <c r="G801" s="45"/>
      <c r="H801" s="15" t="s">
        <v>349</v>
      </c>
      <c r="I801" s="875" t="s">
        <v>3751</v>
      </c>
      <c r="J801" s="875" t="s">
        <v>3751</v>
      </c>
      <c r="K801" s="33" t="s">
        <v>3752</v>
      </c>
      <c r="L801" s="13" t="s">
        <v>1674</v>
      </c>
      <c r="M801" s="13">
        <v>2064</v>
      </c>
      <c r="N801" s="14"/>
    </row>
    <row r="802" ht="18.95" customHeight="1" spans="1:14">
      <c r="A802" s="44"/>
      <c r="B802" s="44"/>
      <c r="C802" s="44"/>
      <c r="D802" s="44"/>
      <c r="E802" s="44"/>
      <c r="F802" s="44"/>
      <c r="G802" s="45"/>
      <c r="H802" s="15" t="s">
        <v>350</v>
      </c>
      <c r="I802" s="33" t="s">
        <v>3753</v>
      </c>
      <c r="J802" s="875" t="s">
        <v>3753</v>
      </c>
      <c r="K802" s="33" t="s">
        <v>3754</v>
      </c>
      <c r="L802" s="13" t="s">
        <v>1674</v>
      </c>
      <c r="M802" s="13">
        <v>178</v>
      </c>
      <c r="N802" s="14"/>
    </row>
    <row r="803" ht="18.95" customHeight="1" spans="1:14">
      <c r="A803" s="44"/>
      <c r="B803" s="44"/>
      <c r="C803" s="44"/>
      <c r="D803" s="44"/>
      <c r="E803" s="44"/>
      <c r="F803" s="44"/>
      <c r="G803" s="45"/>
      <c r="H803" s="15" t="s">
        <v>3755</v>
      </c>
      <c r="I803" s="33" t="s">
        <v>3756</v>
      </c>
      <c r="J803" s="875" t="s">
        <v>3756</v>
      </c>
      <c r="K803" s="33" t="s">
        <v>3757</v>
      </c>
      <c r="L803" s="13" t="s">
        <v>1674</v>
      </c>
      <c r="M803" s="13">
        <v>0</v>
      </c>
      <c r="N803" s="14"/>
    </row>
    <row r="804" ht="18.95" customHeight="1" spans="1:14">
      <c r="A804" s="44"/>
      <c r="B804" s="44"/>
      <c r="C804" s="44"/>
      <c r="D804" s="44"/>
      <c r="E804" s="44"/>
      <c r="F804" s="44"/>
      <c r="G804" s="45"/>
      <c r="H804" s="15" t="s">
        <v>3758</v>
      </c>
      <c r="I804" s="33" t="s">
        <v>3759</v>
      </c>
      <c r="J804" s="875" t="s">
        <v>3759</v>
      </c>
      <c r="K804" s="33" t="s">
        <v>3760</v>
      </c>
      <c r="L804" s="13" t="s">
        <v>1674</v>
      </c>
      <c r="M804" s="13">
        <v>0</v>
      </c>
      <c r="N804" s="14"/>
    </row>
    <row r="805" ht="18.95" customHeight="1" spans="1:14">
      <c r="A805" s="44"/>
      <c r="B805" s="44"/>
      <c r="C805" s="44"/>
      <c r="D805" s="44"/>
      <c r="E805" s="44"/>
      <c r="F805" s="44"/>
      <c r="G805" s="45"/>
      <c r="H805" s="15"/>
      <c r="I805" s="875" t="s">
        <v>3761</v>
      </c>
      <c r="J805" s="875" t="s">
        <v>3762</v>
      </c>
      <c r="K805" s="33" t="s">
        <v>3763</v>
      </c>
      <c r="L805" s="13" t="s">
        <v>1674</v>
      </c>
      <c r="M805" s="13">
        <v>0</v>
      </c>
      <c r="N805" s="14"/>
    </row>
    <row r="806" ht="18.95" customHeight="1" spans="1:14">
      <c r="A806" s="44"/>
      <c r="B806" s="44"/>
      <c r="C806" s="44"/>
      <c r="D806" s="44"/>
      <c r="E806" s="44"/>
      <c r="F806" s="44"/>
      <c r="G806" s="45"/>
      <c r="H806" s="15" t="s">
        <v>351</v>
      </c>
      <c r="I806" s="33" t="s">
        <v>3761</v>
      </c>
      <c r="J806" s="875" t="s">
        <v>3761</v>
      </c>
      <c r="K806" s="33" t="s">
        <v>3764</v>
      </c>
      <c r="L806" s="13" t="s">
        <v>1674</v>
      </c>
      <c r="M806" s="13">
        <v>0</v>
      </c>
      <c r="N806" s="14"/>
    </row>
    <row r="807" ht="18.95" customHeight="1" spans="1:14">
      <c r="A807" s="44"/>
      <c r="B807" s="44"/>
      <c r="C807" s="44"/>
      <c r="D807" s="44"/>
      <c r="E807" s="44"/>
      <c r="F807" s="44"/>
      <c r="G807" s="45"/>
      <c r="H807" s="15" t="s">
        <v>352</v>
      </c>
      <c r="I807" s="33" t="s">
        <v>3765</v>
      </c>
      <c r="J807" s="875" t="s">
        <v>3765</v>
      </c>
      <c r="K807" s="33" t="s">
        <v>3766</v>
      </c>
      <c r="L807" s="13" t="s">
        <v>1674</v>
      </c>
      <c r="M807" s="13">
        <v>505</v>
      </c>
      <c r="N807" s="14"/>
    </row>
    <row r="808" ht="18.95" customHeight="1" spans="1:14">
      <c r="A808" s="44"/>
      <c r="B808" s="44"/>
      <c r="C808" s="44"/>
      <c r="D808" s="44"/>
      <c r="E808" s="44"/>
      <c r="F808" s="44"/>
      <c r="G808" s="45"/>
      <c r="H808" s="15" t="s">
        <v>353</v>
      </c>
      <c r="I808" s="33" t="s">
        <v>3767</v>
      </c>
      <c r="J808" s="875" t="s">
        <v>3767</v>
      </c>
      <c r="K808" s="33" t="s">
        <v>3768</v>
      </c>
      <c r="L808" s="13" t="s">
        <v>1674</v>
      </c>
      <c r="M808" s="13">
        <v>331</v>
      </c>
      <c r="N808" s="14"/>
    </row>
    <row r="809" ht="18.95" customHeight="1" spans="1:14">
      <c r="A809" s="44"/>
      <c r="B809" s="44"/>
      <c r="C809" s="44"/>
      <c r="D809" s="44"/>
      <c r="E809" s="44"/>
      <c r="F809" s="44"/>
      <c r="G809" s="45"/>
      <c r="H809" s="15" t="s">
        <v>3769</v>
      </c>
      <c r="I809" s="33" t="s">
        <v>3770</v>
      </c>
      <c r="J809" s="875" t="s">
        <v>3770</v>
      </c>
      <c r="K809" s="33" t="s">
        <v>3771</v>
      </c>
      <c r="L809" s="13" t="s">
        <v>1674</v>
      </c>
      <c r="M809" s="13">
        <v>14</v>
      </c>
      <c r="N809" s="14"/>
    </row>
    <row r="810" ht="18.95" customHeight="1" spans="1:14">
      <c r="A810" s="44"/>
      <c r="B810" s="44"/>
      <c r="C810" s="44"/>
      <c r="D810" s="44"/>
      <c r="E810" s="44"/>
      <c r="F810" s="44"/>
      <c r="G810" s="45"/>
      <c r="H810" s="15" t="s">
        <v>3772</v>
      </c>
      <c r="I810" s="33" t="s">
        <v>3773</v>
      </c>
      <c r="J810" s="875" t="s">
        <v>3773</v>
      </c>
      <c r="K810" s="33" t="s">
        <v>3774</v>
      </c>
      <c r="L810" s="13" t="s">
        <v>1674</v>
      </c>
      <c r="M810" s="13">
        <v>30</v>
      </c>
      <c r="N810" s="14"/>
    </row>
    <row r="811" ht="18.95" customHeight="1" spans="1:14">
      <c r="A811" s="44"/>
      <c r="B811" s="44"/>
      <c r="C811" s="44"/>
      <c r="D811" s="44"/>
      <c r="E811" s="44"/>
      <c r="F811" s="44"/>
      <c r="G811" s="45"/>
      <c r="H811" s="15" t="s">
        <v>354</v>
      </c>
      <c r="I811" s="33" t="s">
        <v>3775</v>
      </c>
      <c r="J811" s="875" t="s">
        <v>3775</v>
      </c>
      <c r="K811" s="33" t="s">
        <v>3776</v>
      </c>
      <c r="L811" s="13" t="s">
        <v>1674</v>
      </c>
      <c r="M811" s="13">
        <v>130</v>
      </c>
      <c r="N811" s="14"/>
    </row>
    <row r="812" ht="18.95" customHeight="1" spans="1:14">
      <c r="A812" s="44"/>
      <c r="B812" s="44"/>
      <c r="C812" s="44"/>
      <c r="D812" s="44"/>
      <c r="E812" s="44"/>
      <c r="F812" s="44"/>
      <c r="G812" s="45"/>
      <c r="H812" s="15" t="s">
        <v>3777</v>
      </c>
      <c r="I812" s="33" t="s">
        <v>3778</v>
      </c>
      <c r="J812" s="875" t="s">
        <v>3778</v>
      </c>
      <c r="K812" s="33" t="s">
        <v>3779</v>
      </c>
      <c r="L812" s="13" t="s">
        <v>1674</v>
      </c>
      <c r="M812" s="13">
        <v>0</v>
      </c>
      <c r="N812" s="14"/>
    </row>
    <row r="813" ht="18.95" customHeight="1" spans="1:14">
      <c r="A813" s="44"/>
      <c r="B813" s="44"/>
      <c r="C813" s="44"/>
      <c r="D813" s="44"/>
      <c r="E813" s="44"/>
      <c r="F813" s="44"/>
      <c r="G813" s="45"/>
      <c r="H813" s="15" t="s">
        <v>355</v>
      </c>
      <c r="I813" s="33" t="s">
        <v>3780</v>
      </c>
      <c r="J813" s="875" t="s">
        <v>3780</v>
      </c>
      <c r="K813" s="33" t="s">
        <v>3781</v>
      </c>
      <c r="L813" s="13" t="s">
        <v>1674</v>
      </c>
      <c r="M813" s="13">
        <v>920</v>
      </c>
      <c r="N813" s="14"/>
    </row>
    <row r="814" ht="18.95" customHeight="1" spans="1:14">
      <c r="A814" s="44"/>
      <c r="B814" s="44"/>
      <c r="C814" s="44"/>
      <c r="D814" s="44"/>
      <c r="E814" s="44"/>
      <c r="F814" s="44"/>
      <c r="G814" s="45"/>
      <c r="H814" s="15" t="s">
        <v>356</v>
      </c>
      <c r="I814" s="33" t="s">
        <v>3782</v>
      </c>
      <c r="J814" s="875" t="s">
        <v>3782</v>
      </c>
      <c r="K814" s="33" t="s">
        <v>3783</v>
      </c>
      <c r="L814" s="13" t="s">
        <v>1674</v>
      </c>
      <c r="M814" s="13">
        <v>659</v>
      </c>
      <c r="N814" s="14"/>
    </row>
    <row r="815" ht="18.95" customHeight="1" spans="1:14">
      <c r="A815" s="44"/>
      <c r="B815" s="44"/>
      <c r="C815" s="44"/>
      <c r="D815" s="44"/>
      <c r="E815" s="44"/>
      <c r="F815" s="44"/>
      <c r="G815" s="45"/>
      <c r="H815" s="15" t="s">
        <v>3784</v>
      </c>
      <c r="I815" s="33" t="s">
        <v>3785</v>
      </c>
      <c r="J815" s="875" t="s">
        <v>3785</v>
      </c>
      <c r="K815" s="33" t="s">
        <v>3786</v>
      </c>
      <c r="L815" s="13" t="s">
        <v>1674</v>
      </c>
      <c r="M815" s="13">
        <v>0</v>
      </c>
      <c r="N815" s="14"/>
    </row>
    <row r="816" ht="18.95" customHeight="1" spans="1:14">
      <c r="A816" s="44"/>
      <c r="B816" s="44"/>
      <c r="C816" s="44"/>
      <c r="D816" s="44"/>
      <c r="E816" s="44"/>
      <c r="F816" s="44"/>
      <c r="G816" s="45"/>
      <c r="H816" s="15" t="s">
        <v>3787</v>
      </c>
      <c r="I816" s="33" t="s">
        <v>3788</v>
      </c>
      <c r="J816" s="875" t="s">
        <v>3788</v>
      </c>
      <c r="K816" s="33" t="s">
        <v>3789</v>
      </c>
      <c r="L816" s="13" t="s">
        <v>1674</v>
      </c>
      <c r="M816" s="13">
        <v>0</v>
      </c>
      <c r="N816" s="14"/>
    </row>
    <row r="817" ht="18.95" customHeight="1" spans="1:14">
      <c r="A817" s="44"/>
      <c r="B817" s="44"/>
      <c r="C817" s="44"/>
      <c r="D817" s="44"/>
      <c r="E817" s="44"/>
      <c r="F817" s="44"/>
      <c r="G817" s="45"/>
      <c r="H817" s="15" t="s">
        <v>357</v>
      </c>
      <c r="I817" s="33" t="s">
        <v>3790</v>
      </c>
      <c r="J817" s="875" t="s">
        <v>3790</v>
      </c>
      <c r="K817" s="33" t="s">
        <v>3791</v>
      </c>
      <c r="L817" s="13" t="s">
        <v>1674</v>
      </c>
      <c r="M817" s="13">
        <v>0</v>
      </c>
      <c r="N817" s="14"/>
    </row>
    <row r="818" ht="18.95" customHeight="1" spans="1:14">
      <c r="A818" s="44"/>
      <c r="B818" s="44"/>
      <c r="C818" s="44"/>
      <c r="D818" s="44"/>
      <c r="E818" s="44"/>
      <c r="F818" s="44"/>
      <c r="G818" s="45"/>
      <c r="H818" s="15" t="s">
        <v>358</v>
      </c>
      <c r="I818" s="33" t="s">
        <v>3792</v>
      </c>
      <c r="J818" s="875" t="s">
        <v>3792</v>
      </c>
      <c r="K818" s="33" t="s">
        <v>3793</v>
      </c>
      <c r="L818" s="13" t="s">
        <v>1674</v>
      </c>
      <c r="M818" s="13">
        <v>261</v>
      </c>
      <c r="N818" s="14"/>
    </row>
    <row r="819" ht="18.95" customHeight="1" spans="1:14">
      <c r="A819" s="44"/>
      <c r="B819" s="44"/>
      <c r="C819" s="44"/>
      <c r="D819" s="44"/>
      <c r="E819" s="44"/>
      <c r="F819" s="44"/>
      <c r="G819" s="45"/>
      <c r="H819" s="15" t="s">
        <v>3794</v>
      </c>
      <c r="I819" s="33" t="s">
        <v>3795</v>
      </c>
      <c r="J819" s="875" t="s">
        <v>3795</v>
      </c>
      <c r="K819" s="33" t="s">
        <v>3796</v>
      </c>
      <c r="L819" s="13" t="s">
        <v>1674</v>
      </c>
      <c r="M819" s="13">
        <v>0</v>
      </c>
      <c r="N819" s="14"/>
    </row>
    <row r="820" ht="18.95" customHeight="1" spans="1:14">
      <c r="A820" s="44"/>
      <c r="B820" s="44"/>
      <c r="C820" s="44"/>
      <c r="D820" s="44"/>
      <c r="E820" s="44"/>
      <c r="F820" s="44"/>
      <c r="G820" s="45"/>
      <c r="H820" s="15" t="s">
        <v>3797</v>
      </c>
      <c r="I820" s="33" t="s">
        <v>3798</v>
      </c>
      <c r="J820" s="875" t="s">
        <v>3798</v>
      </c>
      <c r="K820" s="33" t="s">
        <v>3799</v>
      </c>
      <c r="L820" s="13" t="s">
        <v>1674</v>
      </c>
      <c r="M820" s="13">
        <v>0</v>
      </c>
      <c r="N820" s="14"/>
    </row>
    <row r="821" ht="18.95" customHeight="1" spans="1:14">
      <c r="A821" s="44"/>
      <c r="B821" s="44"/>
      <c r="C821" s="44"/>
      <c r="D821" s="44"/>
      <c r="E821" s="44"/>
      <c r="F821" s="44"/>
      <c r="G821" s="45"/>
      <c r="H821" s="15" t="s">
        <v>3800</v>
      </c>
      <c r="I821" s="33" t="s">
        <v>3801</v>
      </c>
      <c r="J821" s="875" t="s">
        <v>3801</v>
      </c>
      <c r="K821" s="33" t="s">
        <v>3802</v>
      </c>
      <c r="L821" s="13" t="s">
        <v>1674</v>
      </c>
      <c r="M821" s="13">
        <v>0</v>
      </c>
      <c r="N821" s="14"/>
    </row>
    <row r="822" ht="18.95" customHeight="1" spans="1:14">
      <c r="A822" s="44"/>
      <c r="B822" s="44"/>
      <c r="C822" s="44"/>
      <c r="D822" s="44"/>
      <c r="E822" s="44"/>
      <c r="F822" s="44"/>
      <c r="G822" s="45"/>
      <c r="H822" s="15" t="s">
        <v>3803</v>
      </c>
      <c r="I822" s="33" t="s">
        <v>3804</v>
      </c>
      <c r="J822" s="875" t="s">
        <v>3804</v>
      </c>
      <c r="K822" s="33" t="s">
        <v>3805</v>
      </c>
      <c r="L822" s="13" t="s">
        <v>1674</v>
      </c>
      <c r="M822" s="13">
        <v>0</v>
      </c>
      <c r="N822" s="14"/>
    </row>
    <row r="823" ht="18.95" customHeight="1" spans="1:14">
      <c r="A823" s="44"/>
      <c r="B823" s="44"/>
      <c r="C823" s="44"/>
      <c r="D823" s="44"/>
      <c r="E823" s="44"/>
      <c r="F823" s="44"/>
      <c r="G823" s="45"/>
      <c r="H823" s="15" t="s">
        <v>3806</v>
      </c>
      <c r="I823" s="33" t="s">
        <v>3807</v>
      </c>
      <c r="J823" s="875" t="s">
        <v>3807</v>
      </c>
      <c r="K823" s="33" t="s">
        <v>3808</v>
      </c>
      <c r="L823" s="13" t="s">
        <v>1674</v>
      </c>
      <c r="M823" s="13">
        <v>0</v>
      </c>
      <c r="N823" s="14"/>
    </row>
    <row r="824" ht="18.95" customHeight="1" spans="1:14">
      <c r="A824" s="44"/>
      <c r="B824" s="44"/>
      <c r="C824" s="44"/>
      <c r="D824" s="44"/>
      <c r="E824" s="44"/>
      <c r="F824" s="44"/>
      <c r="G824" s="45"/>
      <c r="H824" s="15" t="s">
        <v>3809</v>
      </c>
      <c r="I824" s="33" t="s">
        <v>3810</v>
      </c>
      <c r="J824" s="875" t="s">
        <v>3810</v>
      </c>
      <c r="K824" s="33" t="s">
        <v>3811</v>
      </c>
      <c r="L824" s="13" t="s">
        <v>1674</v>
      </c>
      <c r="M824" s="13">
        <v>0</v>
      </c>
      <c r="N824" s="14"/>
    </row>
    <row r="825" ht="18.95" customHeight="1" spans="1:14">
      <c r="A825" s="44"/>
      <c r="B825" s="44"/>
      <c r="C825" s="44"/>
      <c r="D825" s="44"/>
      <c r="E825" s="44"/>
      <c r="F825" s="44"/>
      <c r="G825" s="45"/>
      <c r="H825" s="15" t="s">
        <v>3812</v>
      </c>
      <c r="I825" s="33" t="s">
        <v>3813</v>
      </c>
      <c r="J825" s="875" t="s">
        <v>3813</v>
      </c>
      <c r="K825" s="33" t="s">
        <v>3814</v>
      </c>
      <c r="L825" s="13" t="s">
        <v>1674</v>
      </c>
      <c r="M825" s="13">
        <v>0</v>
      </c>
      <c r="N825" s="14"/>
    </row>
    <row r="826" ht="18.95" customHeight="1" spans="1:14">
      <c r="A826" s="44"/>
      <c r="B826" s="44"/>
      <c r="C826" s="44"/>
      <c r="D826" s="44"/>
      <c r="E826" s="44"/>
      <c r="F826" s="44"/>
      <c r="G826" s="45"/>
      <c r="H826" s="15" t="s">
        <v>829</v>
      </c>
      <c r="I826" s="33" t="s">
        <v>3815</v>
      </c>
      <c r="J826" s="875" t="s">
        <v>3815</v>
      </c>
      <c r="K826" s="33" t="s">
        <v>3816</v>
      </c>
      <c r="L826" s="13" t="s">
        <v>1674</v>
      </c>
      <c r="M826" s="13">
        <v>0</v>
      </c>
      <c r="N826" s="14"/>
    </row>
    <row r="827" ht="18.95" customHeight="1" spans="1:14">
      <c r="A827" s="44"/>
      <c r="B827" s="44"/>
      <c r="C827" s="44"/>
      <c r="D827" s="44"/>
      <c r="E827" s="44"/>
      <c r="F827" s="44"/>
      <c r="G827" s="45"/>
      <c r="H827" s="15" t="s">
        <v>361</v>
      </c>
      <c r="I827" s="33" t="s">
        <v>3817</v>
      </c>
      <c r="J827" s="875" t="s">
        <v>3817</v>
      </c>
      <c r="K827" s="33" t="s">
        <v>3818</v>
      </c>
      <c r="L827" s="13" t="s">
        <v>1674</v>
      </c>
      <c r="M827" s="13">
        <v>4</v>
      </c>
      <c r="N827" s="14"/>
    </row>
    <row r="828" ht="18.95" customHeight="1" spans="1:14">
      <c r="A828" s="44"/>
      <c r="B828" s="44"/>
      <c r="C828" s="44"/>
      <c r="D828" s="44"/>
      <c r="E828" s="44"/>
      <c r="F828" s="44"/>
      <c r="G828" s="45"/>
      <c r="H828" s="15" t="s">
        <v>3819</v>
      </c>
      <c r="I828" s="33" t="s">
        <v>3820</v>
      </c>
      <c r="J828" s="875" t="s">
        <v>3820</v>
      </c>
      <c r="K828" s="33" t="s">
        <v>3821</v>
      </c>
      <c r="L828" s="13" t="s">
        <v>1674</v>
      </c>
      <c r="M828" s="13">
        <v>0</v>
      </c>
      <c r="N828" s="14"/>
    </row>
    <row r="829" ht="18.95" customHeight="1" spans="1:14">
      <c r="A829" s="44"/>
      <c r="B829" s="44"/>
      <c r="C829" s="44"/>
      <c r="D829" s="44"/>
      <c r="E829" s="44"/>
      <c r="F829" s="44"/>
      <c r="G829" s="45"/>
      <c r="H829" s="15" t="s">
        <v>3822</v>
      </c>
      <c r="I829" s="33" t="s">
        <v>3823</v>
      </c>
      <c r="J829" s="875" t="s">
        <v>3823</v>
      </c>
      <c r="K829" s="33" t="s">
        <v>3824</v>
      </c>
      <c r="L829" s="13" t="s">
        <v>1674</v>
      </c>
      <c r="M829" s="13">
        <v>0</v>
      </c>
      <c r="N829" s="14"/>
    </row>
    <row r="830" ht="18.95" customHeight="1" spans="1:14">
      <c r="A830" s="44"/>
      <c r="B830" s="44"/>
      <c r="C830" s="44"/>
      <c r="D830" s="44"/>
      <c r="E830" s="44"/>
      <c r="F830" s="44"/>
      <c r="G830" s="45"/>
      <c r="H830" s="15" t="s">
        <v>3825</v>
      </c>
      <c r="I830" s="33" t="s">
        <v>3826</v>
      </c>
      <c r="J830" s="875" t="s">
        <v>3826</v>
      </c>
      <c r="K830" s="33" t="s">
        <v>3827</v>
      </c>
      <c r="L830" s="13" t="s">
        <v>1674</v>
      </c>
      <c r="M830" s="13">
        <v>4</v>
      </c>
      <c r="N830" s="14"/>
    </row>
    <row r="831" ht="18.95" customHeight="1" spans="1:14">
      <c r="A831" s="44"/>
      <c r="B831" s="44"/>
      <c r="C831" s="44"/>
      <c r="D831" s="44"/>
      <c r="E831" s="44"/>
      <c r="F831" s="44"/>
      <c r="G831" s="45"/>
      <c r="H831" s="15" t="s">
        <v>3828</v>
      </c>
      <c r="I831" s="33" t="s">
        <v>3829</v>
      </c>
      <c r="J831" s="875" t="s">
        <v>3829</v>
      </c>
      <c r="K831" s="33" t="s">
        <v>3830</v>
      </c>
      <c r="L831" s="13" t="s">
        <v>1674</v>
      </c>
      <c r="M831" s="13">
        <v>0</v>
      </c>
      <c r="N831" s="14"/>
    </row>
    <row r="832" ht="18.95" customHeight="1" spans="1:14">
      <c r="A832" s="44"/>
      <c r="B832" s="44"/>
      <c r="C832" s="44"/>
      <c r="D832" s="44"/>
      <c r="E832" s="44"/>
      <c r="F832" s="44"/>
      <c r="G832" s="45"/>
      <c r="H832" s="15" t="s">
        <v>3831</v>
      </c>
      <c r="I832" s="33" t="s">
        <v>3832</v>
      </c>
      <c r="J832" s="875" t="s">
        <v>3832</v>
      </c>
      <c r="K832" s="33" t="s">
        <v>3833</v>
      </c>
      <c r="L832" s="13" t="s">
        <v>1674</v>
      </c>
      <c r="M832" s="13">
        <v>0</v>
      </c>
      <c r="N832" s="14"/>
    </row>
    <row r="833" ht="18.95" customHeight="1" spans="1:14">
      <c r="A833" s="44"/>
      <c r="B833" s="44"/>
      <c r="C833" s="44"/>
      <c r="D833" s="44"/>
      <c r="E833" s="44"/>
      <c r="F833" s="44"/>
      <c r="G833" s="45"/>
      <c r="H833" s="15" t="s">
        <v>3834</v>
      </c>
      <c r="I833" s="33" t="s">
        <v>3835</v>
      </c>
      <c r="J833" s="875" t="s">
        <v>3835</v>
      </c>
      <c r="K833" s="33" t="s">
        <v>3836</v>
      </c>
      <c r="L833" s="13" t="s">
        <v>1674</v>
      </c>
      <c r="M833" s="13">
        <v>0</v>
      </c>
      <c r="N833" s="14"/>
    </row>
    <row r="834" ht="18.95" customHeight="1" spans="1:14">
      <c r="A834" s="44"/>
      <c r="B834" s="44"/>
      <c r="C834" s="44"/>
      <c r="D834" s="44"/>
      <c r="E834" s="44"/>
      <c r="F834" s="44"/>
      <c r="G834" s="45"/>
      <c r="H834" s="15" t="s">
        <v>3837</v>
      </c>
      <c r="I834" s="33" t="s">
        <v>3838</v>
      </c>
      <c r="J834" s="875" t="s">
        <v>3838</v>
      </c>
      <c r="K834" s="33" t="s">
        <v>3839</v>
      </c>
      <c r="L834" s="13" t="s">
        <v>1674</v>
      </c>
      <c r="M834" s="13">
        <v>0</v>
      </c>
      <c r="N834" s="14"/>
    </row>
    <row r="835" ht="18.95" customHeight="1" spans="1:14">
      <c r="A835" s="44"/>
      <c r="B835" s="44"/>
      <c r="C835" s="44"/>
      <c r="D835" s="44"/>
      <c r="E835" s="44"/>
      <c r="F835" s="44"/>
      <c r="G835" s="45"/>
      <c r="H835" s="15" t="s">
        <v>3840</v>
      </c>
      <c r="I835" s="33" t="s">
        <v>3841</v>
      </c>
      <c r="J835" s="875" t="s">
        <v>3841</v>
      </c>
      <c r="K835" s="33" t="s">
        <v>3842</v>
      </c>
      <c r="L835" s="13" t="s">
        <v>1674</v>
      </c>
      <c r="M835" s="13">
        <v>0</v>
      </c>
      <c r="N835" s="14"/>
    </row>
    <row r="836" ht="18.95" customHeight="1" spans="1:14">
      <c r="A836" s="44"/>
      <c r="B836" s="44"/>
      <c r="C836" s="44"/>
      <c r="D836" s="44"/>
      <c r="E836" s="44"/>
      <c r="F836" s="44"/>
      <c r="G836" s="45"/>
      <c r="H836" s="15" t="s">
        <v>99</v>
      </c>
      <c r="I836" s="33" t="s">
        <v>3843</v>
      </c>
      <c r="J836" s="875" t="s">
        <v>3843</v>
      </c>
      <c r="K836" s="33" t="s">
        <v>1684</v>
      </c>
      <c r="L836" s="13" t="s">
        <v>1674</v>
      </c>
      <c r="M836" s="13">
        <v>0</v>
      </c>
      <c r="N836" s="14"/>
    </row>
    <row r="837" ht="18.95" customHeight="1" spans="1:14">
      <c r="A837" s="44"/>
      <c r="B837" s="44"/>
      <c r="C837" s="44"/>
      <c r="D837" s="44"/>
      <c r="E837" s="44"/>
      <c r="F837" s="44"/>
      <c r="G837" s="45"/>
      <c r="H837" s="15" t="s">
        <v>100</v>
      </c>
      <c r="I837" s="33" t="s">
        <v>3844</v>
      </c>
      <c r="J837" s="875" t="s">
        <v>3844</v>
      </c>
      <c r="K837" s="33" t="s">
        <v>1688</v>
      </c>
      <c r="L837" s="13" t="s">
        <v>1674</v>
      </c>
      <c r="M837" s="13">
        <v>0</v>
      </c>
      <c r="N837" s="14"/>
    </row>
    <row r="838" ht="18.95" customHeight="1" spans="1:14">
      <c r="A838" s="44"/>
      <c r="B838" s="44"/>
      <c r="C838" s="44"/>
      <c r="D838" s="44"/>
      <c r="E838" s="44"/>
      <c r="F838" s="44"/>
      <c r="G838" s="45"/>
      <c r="H838" s="15" t="s">
        <v>781</v>
      </c>
      <c r="I838" s="33" t="s">
        <v>3845</v>
      </c>
      <c r="J838" s="875" t="s">
        <v>3845</v>
      </c>
      <c r="K838" s="33" t="s">
        <v>1693</v>
      </c>
      <c r="L838" s="13" t="s">
        <v>1674</v>
      </c>
      <c r="M838" s="13">
        <v>0</v>
      </c>
      <c r="N838" s="14"/>
    </row>
    <row r="839" ht="18.95" customHeight="1" spans="1:14">
      <c r="A839" s="44"/>
      <c r="B839" s="44"/>
      <c r="C839" s="44"/>
      <c r="D839" s="44"/>
      <c r="E839" s="44"/>
      <c r="F839" s="44"/>
      <c r="G839" s="45"/>
      <c r="H839" s="15" t="s">
        <v>3846</v>
      </c>
      <c r="I839" s="33" t="s">
        <v>3847</v>
      </c>
      <c r="J839" s="875" t="s">
        <v>3847</v>
      </c>
      <c r="K839" s="33" t="s">
        <v>3848</v>
      </c>
      <c r="L839" s="13" t="s">
        <v>1674</v>
      </c>
      <c r="M839" s="13">
        <v>0</v>
      </c>
      <c r="N839" s="14"/>
    </row>
    <row r="840" ht="18.95" customHeight="1" spans="1:14">
      <c r="A840" s="44"/>
      <c r="B840" s="44"/>
      <c r="C840" s="44"/>
      <c r="D840" s="44"/>
      <c r="E840" s="44"/>
      <c r="F840" s="44"/>
      <c r="G840" s="45"/>
      <c r="H840" s="15" t="s">
        <v>3849</v>
      </c>
      <c r="I840" s="33" t="s">
        <v>3850</v>
      </c>
      <c r="J840" s="875" t="s">
        <v>3850</v>
      </c>
      <c r="K840" s="33" t="s">
        <v>3851</v>
      </c>
      <c r="L840" s="13" t="s">
        <v>1674</v>
      </c>
      <c r="M840" s="13">
        <v>0</v>
      </c>
      <c r="N840" s="14"/>
    </row>
    <row r="841" ht="18.95" customHeight="1" spans="1:14">
      <c r="A841" s="44"/>
      <c r="B841" s="44"/>
      <c r="C841" s="44"/>
      <c r="D841" s="44"/>
      <c r="E841" s="44"/>
      <c r="F841" s="44"/>
      <c r="G841" s="45"/>
      <c r="H841" s="15" t="s">
        <v>3852</v>
      </c>
      <c r="I841" s="33" t="s">
        <v>3853</v>
      </c>
      <c r="J841" s="875" t="s">
        <v>3853</v>
      </c>
      <c r="K841" s="33" t="s">
        <v>3854</v>
      </c>
      <c r="L841" s="13" t="s">
        <v>1674</v>
      </c>
      <c r="M841" s="13">
        <v>0</v>
      </c>
      <c r="N841" s="14"/>
    </row>
    <row r="842" ht="18.95" customHeight="1" spans="1:14">
      <c r="A842" s="44"/>
      <c r="B842" s="44"/>
      <c r="C842" s="44"/>
      <c r="D842" s="44"/>
      <c r="E842" s="44"/>
      <c r="F842" s="44"/>
      <c r="G842" s="45"/>
      <c r="H842" s="15" t="s">
        <v>3855</v>
      </c>
      <c r="I842" s="33" t="s">
        <v>3856</v>
      </c>
      <c r="J842" s="875" t="s">
        <v>3856</v>
      </c>
      <c r="K842" s="33" t="s">
        <v>3857</v>
      </c>
      <c r="L842" s="13" t="s">
        <v>1674</v>
      </c>
      <c r="M842" s="13">
        <v>0</v>
      </c>
      <c r="N842" s="14"/>
    </row>
    <row r="843" ht="18.95" customHeight="1" spans="1:14">
      <c r="A843" s="44"/>
      <c r="B843" s="44"/>
      <c r="C843" s="44"/>
      <c r="D843" s="44"/>
      <c r="E843" s="44"/>
      <c r="F843" s="44"/>
      <c r="G843" s="45"/>
      <c r="H843" s="15" t="s">
        <v>3858</v>
      </c>
      <c r="I843" s="33" t="s">
        <v>3859</v>
      </c>
      <c r="J843" s="875" t="s">
        <v>3859</v>
      </c>
      <c r="K843" s="33" t="s">
        <v>3860</v>
      </c>
      <c r="L843" s="13" t="s">
        <v>1674</v>
      </c>
      <c r="M843" s="13">
        <v>0</v>
      </c>
      <c r="N843" s="14"/>
    </row>
    <row r="844" ht="18.95" customHeight="1" spans="1:14">
      <c r="A844" s="44"/>
      <c r="B844" s="44"/>
      <c r="C844" s="44"/>
      <c r="D844" s="44"/>
      <c r="E844" s="44"/>
      <c r="F844" s="44"/>
      <c r="G844" s="45"/>
      <c r="H844" s="15" t="s">
        <v>3861</v>
      </c>
      <c r="I844" s="33" t="s">
        <v>3862</v>
      </c>
      <c r="J844" s="875" t="s">
        <v>3862</v>
      </c>
      <c r="K844" s="33" t="s">
        <v>3863</v>
      </c>
      <c r="L844" s="13" t="s">
        <v>1674</v>
      </c>
      <c r="M844" s="13">
        <v>0</v>
      </c>
      <c r="N844" s="14"/>
    </row>
    <row r="845" ht="18.95" customHeight="1" spans="1:14">
      <c r="A845" s="44"/>
      <c r="B845" s="44"/>
      <c r="C845" s="44"/>
      <c r="D845" s="44"/>
      <c r="E845" s="44"/>
      <c r="F845" s="44"/>
      <c r="G845" s="45"/>
      <c r="H845" s="15" t="s">
        <v>3864</v>
      </c>
      <c r="I845" s="33" t="s">
        <v>3865</v>
      </c>
      <c r="J845" s="875" t="s">
        <v>3865</v>
      </c>
      <c r="K845" s="33" t="s">
        <v>3866</v>
      </c>
      <c r="L845" s="13" t="s">
        <v>1674</v>
      </c>
      <c r="M845" s="13">
        <v>0</v>
      </c>
      <c r="N845" s="14"/>
    </row>
    <row r="846" ht="18.95" customHeight="1" spans="1:14">
      <c r="A846" s="44"/>
      <c r="B846" s="44"/>
      <c r="C846" s="44"/>
      <c r="D846" s="44"/>
      <c r="E846" s="44"/>
      <c r="F846" s="44"/>
      <c r="G846" s="45"/>
      <c r="H846" s="15" t="s">
        <v>119</v>
      </c>
      <c r="I846" s="33" t="s">
        <v>3867</v>
      </c>
      <c r="J846" s="875" t="s">
        <v>3867</v>
      </c>
      <c r="K846" s="33" t="s">
        <v>1949</v>
      </c>
      <c r="L846" s="13" t="s">
        <v>1674</v>
      </c>
      <c r="M846" s="13">
        <v>0</v>
      </c>
      <c r="N846" s="14"/>
    </row>
    <row r="847" ht="18.95" customHeight="1" spans="1:14">
      <c r="A847" s="44"/>
      <c r="B847" s="44"/>
      <c r="C847" s="44"/>
      <c r="D847" s="44"/>
      <c r="E847" s="44"/>
      <c r="F847" s="44"/>
      <c r="G847" s="45"/>
      <c r="H847" s="15" t="s">
        <v>3868</v>
      </c>
      <c r="I847" s="875" t="s">
        <v>3869</v>
      </c>
      <c r="J847" s="875" t="s">
        <v>3869</v>
      </c>
      <c r="K847" s="33" t="s">
        <v>3870</v>
      </c>
      <c r="L847" s="13" t="s">
        <v>1674</v>
      </c>
      <c r="M847" s="13">
        <v>0</v>
      </c>
      <c r="N847" s="14"/>
    </row>
    <row r="848" ht="18.95" customHeight="1" spans="1:14">
      <c r="A848" s="44"/>
      <c r="B848" s="44"/>
      <c r="C848" s="44"/>
      <c r="D848" s="44"/>
      <c r="E848" s="44"/>
      <c r="F848" s="44"/>
      <c r="G848" s="45"/>
      <c r="H848" s="15" t="s">
        <v>3871</v>
      </c>
      <c r="I848" s="875" t="s">
        <v>3872</v>
      </c>
      <c r="J848" s="875" t="s">
        <v>3872</v>
      </c>
      <c r="K848" s="33" t="s">
        <v>3873</v>
      </c>
      <c r="L848" s="13" t="s">
        <v>1674</v>
      </c>
      <c r="M848" s="13">
        <v>0</v>
      </c>
      <c r="N848" s="14"/>
    </row>
    <row r="849" ht="18.95" customHeight="1" spans="1:14">
      <c r="A849" s="44"/>
      <c r="B849" s="44"/>
      <c r="C849" s="44"/>
      <c r="D849" s="44"/>
      <c r="E849" s="44"/>
      <c r="F849" s="44"/>
      <c r="G849" s="45"/>
      <c r="H849" s="15" t="s">
        <v>109</v>
      </c>
      <c r="I849" s="33" t="s">
        <v>3874</v>
      </c>
      <c r="J849" s="875" t="s">
        <v>3874</v>
      </c>
      <c r="K849" s="33" t="s">
        <v>1724</v>
      </c>
      <c r="L849" s="13" t="s">
        <v>1674</v>
      </c>
      <c r="M849" s="13">
        <v>0</v>
      </c>
      <c r="N849" s="14"/>
    </row>
    <row r="850" ht="18.95" customHeight="1" spans="1:14">
      <c r="A850" s="44"/>
      <c r="B850" s="44"/>
      <c r="C850" s="44"/>
      <c r="D850" s="44"/>
      <c r="E850" s="44"/>
      <c r="F850" s="44"/>
      <c r="G850" s="45"/>
      <c r="H850" s="15" t="s">
        <v>3875</v>
      </c>
      <c r="I850" s="33" t="s">
        <v>3876</v>
      </c>
      <c r="J850" s="875" t="s">
        <v>3876</v>
      </c>
      <c r="K850" s="33" t="s">
        <v>3877</v>
      </c>
      <c r="L850" s="13" t="s">
        <v>1674</v>
      </c>
      <c r="M850" s="13">
        <v>0</v>
      </c>
      <c r="N850" s="14"/>
    </row>
    <row r="851" ht="18.95" customHeight="1" spans="1:14">
      <c r="A851" s="44"/>
      <c r="B851" s="44"/>
      <c r="C851" s="44"/>
      <c r="D851" s="44"/>
      <c r="E851" s="44"/>
      <c r="F851" s="44"/>
      <c r="G851" s="45"/>
      <c r="H851" s="15" t="s">
        <v>3878</v>
      </c>
      <c r="I851" s="875" t="s">
        <v>3879</v>
      </c>
      <c r="J851" s="875" t="s">
        <v>3880</v>
      </c>
      <c r="K851" s="33" t="s">
        <v>3881</v>
      </c>
      <c r="L851" s="13" t="s">
        <v>1674</v>
      </c>
      <c r="M851" s="13"/>
      <c r="N851" s="14"/>
    </row>
    <row r="852" ht="18.95" customHeight="1" spans="1:14">
      <c r="A852" s="44"/>
      <c r="B852" s="44"/>
      <c r="C852" s="44"/>
      <c r="D852" s="44"/>
      <c r="E852" s="44"/>
      <c r="F852" s="44"/>
      <c r="G852" s="45"/>
      <c r="H852" s="15" t="s">
        <v>3882</v>
      </c>
      <c r="I852" s="875" t="s">
        <v>3883</v>
      </c>
      <c r="J852" s="875" t="s">
        <v>3884</v>
      </c>
      <c r="K852" s="33" t="s">
        <v>3885</v>
      </c>
      <c r="L852" s="13" t="s">
        <v>1674</v>
      </c>
      <c r="M852" s="13"/>
      <c r="N852" s="14"/>
    </row>
    <row r="853" ht="18.95" customHeight="1" spans="1:14">
      <c r="A853" s="44"/>
      <c r="B853" s="44"/>
      <c r="C853" s="44"/>
      <c r="D853" s="44"/>
      <c r="E853" s="44"/>
      <c r="F853" s="44"/>
      <c r="G853" s="45"/>
      <c r="H853" s="15" t="s">
        <v>3886</v>
      </c>
      <c r="I853" s="875" t="s">
        <v>3887</v>
      </c>
      <c r="J853" s="875" t="s">
        <v>3888</v>
      </c>
      <c r="K853" s="33" t="s">
        <v>3889</v>
      </c>
      <c r="L853" s="13" t="s">
        <v>1674</v>
      </c>
      <c r="M853" s="13"/>
      <c r="N853" s="14"/>
    </row>
    <row r="854" ht="18.95" customHeight="1" spans="1:14">
      <c r="A854" s="44"/>
      <c r="B854" s="44"/>
      <c r="C854" s="44"/>
      <c r="D854" s="44"/>
      <c r="E854" s="44"/>
      <c r="F854" s="44"/>
      <c r="G854" s="45"/>
      <c r="H854" s="15" t="s">
        <v>3890</v>
      </c>
      <c r="I854" s="33" t="s">
        <v>3845</v>
      </c>
      <c r="J854" s="875" t="s">
        <v>3845</v>
      </c>
      <c r="K854" s="33" t="s">
        <v>3891</v>
      </c>
      <c r="L854" s="13" t="s">
        <v>1674</v>
      </c>
      <c r="M854" s="13"/>
      <c r="N854" s="14"/>
    </row>
    <row r="855" ht="18.95" customHeight="1" spans="1:14">
      <c r="A855" s="44"/>
      <c r="B855" s="44"/>
      <c r="C855" s="44"/>
      <c r="D855" s="44"/>
      <c r="E855" s="44"/>
      <c r="F855" s="44"/>
      <c r="G855" s="45"/>
      <c r="H855" s="15" t="s">
        <v>3892</v>
      </c>
      <c r="I855" s="875" t="s">
        <v>3893</v>
      </c>
      <c r="J855" s="875" t="s">
        <v>3894</v>
      </c>
      <c r="K855" s="33" t="s">
        <v>3895</v>
      </c>
      <c r="L855" s="13" t="s">
        <v>1674</v>
      </c>
      <c r="M855" s="13"/>
      <c r="N855" s="14"/>
    </row>
    <row r="856" ht="18.95" customHeight="1" spans="1:14">
      <c r="A856" s="44"/>
      <c r="B856" s="44"/>
      <c r="C856" s="44"/>
      <c r="D856" s="44"/>
      <c r="E856" s="44"/>
      <c r="F856" s="44"/>
      <c r="G856" s="45"/>
      <c r="H856" s="15" t="s">
        <v>3896</v>
      </c>
      <c r="I856" s="875" t="s">
        <v>3897</v>
      </c>
      <c r="J856" s="875" t="s">
        <v>3898</v>
      </c>
      <c r="K856" s="33" t="s">
        <v>3899</v>
      </c>
      <c r="L856" s="13" t="s">
        <v>1674</v>
      </c>
      <c r="M856" s="13"/>
      <c r="N856" s="14"/>
    </row>
    <row r="857" ht="18.95" customHeight="1" spans="1:14">
      <c r="A857" s="44"/>
      <c r="B857" s="44"/>
      <c r="C857" s="44"/>
      <c r="D857" s="44"/>
      <c r="E857" s="44"/>
      <c r="F857" s="44"/>
      <c r="G857" s="45"/>
      <c r="H857" s="15" t="s">
        <v>830</v>
      </c>
      <c r="I857" s="33" t="s">
        <v>3900</v>
      </c>
      <c r="J857" s="875" t="s">
        <v>3900</v>
      </c>
      <c r="K857" s="33" t="s">
        <v>3901</v>
      </c>
      <c r="L857" s="13" t="s">
        <v>1674</v>
      </c>
      <c r="M857" s="13">
        <v>0</v>
      </c>
      <c r="N857" s="14"/>
    </row>
    <row r="858" ht="18.95" customHeight="1" spans="1:14">
      <c r="A858" s="44"/>
      <c r="B858" s="44"/>
      <c r="C858" s="44"/>
      <c r="D858" s="44"/>
      <c r="E858" s="44"/>
      <c r="F858" s="44"/>
      <c r="G858" s="45"/>
      <c r="H858" s="15" t="s">
        <v>1205</v>
      </c>
      <c r="I858" s="33" t="s">
        <v>1204</v>
      </c>
      <c r="J858" s="875" t="s">
        <v>1204</v>
      </c>
      <c r="K858" s="33" t="s">
        <v>1960</v>
      </c>
      <c r="L858" s="13" t="s">
        <v>1674</v>
      </c>
      <c r="M858" s="13">
        <v>4683</v>
      </c>
      <c r="N858" s="14"/>
    </row>
    <row r="859" ht="18.95" customHeight="1" spans="1:14">
      <c r="A859" s="44"/>
      <c r="B859" s="44"/>
      <c r="C859" s="44"/>
      <c r="D859" s="44"/>
      <c r="E859" s="44"/>
      <c r="F859" s="44"/>
      <c r="G859" s="45"/>
      <c r="H859" s="15" t="s">
        <v>364</v>
      </c>
      <c r="I859" s="33" t="s">
        <v>3902</v>
      </c>
      <c r="J859" s="875" t="s">
        <v>3902</v>
      </c>
      <c r="K859" s="33" t="s">
        <v>3903</v>
      </c>
      <c r="L859" s="13" t="s">
        <v>1674</v>
      </c>
      <c r="M859" s="13">
        <v>967</v>
      </c>
      <c r="N859" s="14"/>
    </row>
    <row r="860" ht="18.95" customHeight="1" spans="1:14">
      <c r="A860" s="44"/>
      <c r="B860" s="44"/>
      <c r="C860" s="44"/>
      <c r="D860" s="44"/>
      <c r="E860" s="44"/>
      <c r="F860" s="44"/>
      <c r="G860" s="45"/>
      <c r="H860" s="15" t="s">
        <v>149</v>
      </c>
      <c r="I860" s="33" t="s">
        <v>3904</v>
      </c>
      <c r="J860" s="875" t="s">
        <v>3904</v>
      </c>
      <c r="K860" s="33" t="s">
        <v>1684</v>
      </c>
      <c r="L860" s="13" t="s">
        <v>1674</v>
      </c>
      <c r="M860" s="13">
        <v>201</v>
      </c>
      <c r="N860" s="14"/>
    </row>
    <row r="861" ht="18.95" customHeight="1" spans="1:14">
      <c r="A861" s="44"/>
      <c r="B861" s="44"/>
      <c r="C861" s="44"/>
      <c r="D861" s="44"/>
      <c r="E861" s="44"/>
      <c r="F861" s="44"/>
      <c r="G861" s="45"/>
      <c r="H861" s="15" t="s">
        <v>150</v>
      </c>
      <c r="I861" s="33" t="s">
        <v>3905</v>
      </c>
      <c r="J861" s="875" t="s">
        <v>3905</v>
      </c>
      <c r="K861" s="33" t="s">
        <v>1688</v>
      </c>
      <c r="L861" s="13" t="s">
        <v>1674</v>
      </c>
      <c r="M861" s="13">
        <v>330</v>
      </c>
      <c r="N861" s="14"/>
    </row>
    <row r="862" ht="18.95" customHeight="1" spans="1:14">
      <c r="A862" s="44"/>
      <c r="B862" s="44"/>
      <c r="C862" s="44"/>
      <c r="D862" s="44"/>
      <c r="E862" s="44"/>
      <c r="F862" s="44"/>
      <c r="G862" s="45"/>
      <c r="H862" s="15" t="s">
        <v>3906</v>
      </c>
      <c r="I862" s="33" t="s">
        <v>3907</v>
      </c>
      <c r="J862" s="875" t="s">
        <v>3907</v>
      </c>
      <c r="K862" s="33" t="s">
        <v>1693</v>
      </c>
      <c r="L862" s="13" t="s">
        <v>1674</v>
      </c>
      <c r="M862" s="13">
        <v>0</v>
      </c>
      <c r="N862" s="14"/>
    </row>
    <row r="863" ht="18.95" customHeight="1" spans="1:14">
      <c r="A863" s="44"/>
      <c r="B863" s="44"/>
      <c r="C863" s="44"/>
      <c r="D863" s="44"/>
      <c r="E863" s="44"/>
      <c r="F863" s="44"/>
      <c r="G863" s="45"/>
      <c r="H863" s="15" t="s">
        <v>365</v>
      </c>
      <c r="I863" s="33" t="s">
        <v>3908</v>
      </c>
      <c r="J863" s="875" t="s">
        <v>3908</v>
      </c>
      <c r="K863" s="33" t="s">
        <v>3909</v>
      </c>
      <c r="L863" s="13" t="s">
        <v>1674</v>
      </c>
      <c r="M863" s="13">
        <v>406</v>
      </c>
      <c r="N863" s="14"/>
    </row>
    <row r="864" ht="18.95" customHeight="1" spans="1:14">
      <c r="A864" s="44"/>
      <c r="B864" s="44"/>
      <c r="C864" s="44"/>
      <c r="D864" s="44"/>
      <c r="E864" s="44"/>
      <c r="F864" s="44"/>
      <c r="G864" s="45"/>
      <c r="H864" s="15" t="s">
        <v>3910</v>
      </c>
      <c r="I864" s="33" t="s">
        <v>3911</v>
      </c>
      <c r="J864" s="875" t="s">
        <v>3911</v>
      </c>
      <c r="K864" s="33" t="s">
        <v>3912</v>
      </c>
      <c r="L864" s="13" t="s">
        <v>1674</v>
      </c>
      <c r="M864" s="13">
        <v>0</v>
      </c>
      <c r="N864" s="14"/>
    </row>
    <row r="865" ht="18.95" customHeight="1" spans="1:14">
      <c r="A865" s="44"/>
      <c r="B865" s="44"/>
      <c r="C865" s="44"/>
      <c r="D865" s="44"/>
      <c r="E865" s="44"/>
      <c r="F865" s="44"/>
      <c r="G865" s="45"/>
      <c r="H865" s="15" t="s">
        <v>3913</v>
      </c>
      <c r="I865" s="33" t="s">
        <v>3914</v>
      </c>
      <c r="J865" s="875" t="s">
        <v>3914</v>
      </c>
      <c r="K865" s="33" t="s">
        <v>3915</v>
      </c>
      <c r="L865" s="13" t="s">
        <v>1674</v>
      </c>
      <c r="M865" s="13">
        <v>0</v>
      </c>
      <c r="N865" s="14"/>
    </row>
    <row r="866" ht="18.95" customHeight="1" spans="1:14">
      <c r="A866" s="44"/>
      <c r="B866" s="44"/>
      <c r="C866" s="44"/>
      <c r="D866" s="44"/>
      <c r="E866" s="44"/>
      <c r="F866" s="44"/>
      <c r="G866" s="45"/>
      <c r="H866" s="15" t="s">
        <v>3916</v>
      </c>
      <c r="I866" s="33" t="s">
        <v>3917</v>
      </c>
      <c r="J866" s="875" t="s">
        <v>3917</v>
      </c>
      <c r="K866" s="33" t="s">
        <v>3918</v>
      </c>
      <c r="L866" s="13" t="s">
        <v>1674</v>
      </c>
      <c r="M866" s="13">
        <v>0</v>
      </c>
      <c r="N866" s="14"/>
    </row>
    <row r="867" ht="18.95" customHeight="1" spans="1:14">
      <c r="A867" s="44"/>
      <c r="B867" s="44"/>
      <c r="C867" s="44"/>
      <c r="D867" s="44"/>
      <c r="E867" s="44"/>
      <c r="F867" s="44"/>
      <c r="G867" s="45"/>
      <c r="H867" s="15" t="s">
        <v>3919</v>
      </c>
      <c r="I867" s="33" t="s">
        <v>3920</v>
      </c>
      <c r="J867" s="875" t="s">
        <v>3920</v>
      </c>
      <c r="K867" s="33" t="s">
        <v>3921</v>
      </c>
      <c r="L867" s="13" t="s">
        <v>1674</v>
      </c>
      <c r="M867" s="13">
        <v>0</v>
      </c>
      <c r="N867" s="14"/>
    </row>
    <row r="868" ht="18.95" customHeight="1" spans="1:14">
      <c r="A868" s="44"/>
      <c r="B868" s="44"/>
      <c r="C868" s="44"/>
      <c r="D868" s="44"/>
      <c r="E868" s="44"/>
      <c r="F868" s="44"/>
      <c r="G868" s="45"/>
      <c r="H868" s="15" t="s">
        <v>3922</v>
      </c>
      <c r="I868" s="33" t="s">
        <v>3923</v>
      </c>
      <c r="J868" s="875" t="s">
        <v>3923</v>
      </c>
      <c r="K868" s="33" t="s">
        <v>3924</v>
      </c>
      <c r="L868" s="13" t="s">
        <v>1674</v>
      </c>
      <c r="M868" s="13">
        <v>0</v>
      </c>
      <c r="N868" s="14"/>
    </row>
    <row r="869" ht="18.95" customHeight="1" spans="1:14">
      <c r="A869" s="44"/>
      <c r="B869" s="44"/>
      <c r="C869" s="44"/>
      <c r="D869" s="44"/>
      <c r="E869" s="44"/>
      <c r="F869" s="44"/>
      <c r="G869" s="45"/>
      <c r="H869" s="15" t="s">
        <v>3925</v>
      </c>
      <c r="I869" s="33" t="s">
        <v>3926</v>
      </c>
      <c r="J869" s="875" t="s">
        <v>3926</v>
      </c>
      <c r="K869" s="33" t="s">
        <v>3927</v>
      </c>
      <c r="L869" s="13" t="s">
        <v>1674</v>
      </c>
      <c r="M869" s="13">
        <v>0</v>
      </c>
      <c r="N869" s="14"/>
    </row>
    <row r="870" ht="18.95" customHeight="1" spans="1:14">
      <c r="A870" s="44"/>
      <c r="B870" s="44"/>
      <c r="C870" s="44"/>
      <c r="D870" s="44"/>
      <c r="E870" s="44"/>
      <c r="F870" s="44"/>
      <c r="G870" s="45"/>
      <c r="H870" s="15" t="s">
        <v>3928</v>
      </c>
      <c r="I870" s="33" t="s">
        <v>3929</v>
      </c>
      <c r="J870" s="875" t="s">
        <v>3929</v>
      </c>
      <c r="K870" s="33" t="s">
        <v>3930</v>
      </c>
      <c r="L870" s="13" t="s">
        <v>1674</v>
      </c>
      <c r="M870" s="13">
        <v>30</v>
      </c>
      <c r="N870" s="14"/>
    </row>
    <row r="871" ht="18.95" customHeight="1" spans="1:14">
      <c r="A871" s="44"/>
      <c r="B871" s="44"/>
      <c r="C871" s="44"/>
      <c r="D871" s="44"/>
      <c r="E871" s="44"/>
      <c r="F871" s="44"/>
      <c r="G871" s="45"/>
      <c r="H871" s="15" t="s">
        <v>366</v>
      </c>
      <c r="I871" s="33" t="s">
        <v>3931</v>
      </c>
      <c r="J871" s="875" t="s">
        <v>3931</v>
      </c>
      <c r="K871" s="33" t="s">
        <v>3932</v>
      </c>
      <c r="L871" s="13" t="s">
        <v>1674</v>
      </c>
      <c r="M871" s="13">
        <v>177</v>
      </c>
      <c r="N871" s="14"/>
    </row>
    <row r="872" ht="18.95" customHeight="1" spans="1:14">
      <c r="A872" s="44"/>
      <c r="B872" s="44"/>
      <c r="C872" s="44"/>
      <c r="D872" s="44"/>
      <c r="E872" s="44"/>
      <c r="F872" s="44"/>
      <c r="G872" s="45"/>
      <c r="H872" s="15" t="s">
        <v>368</v>
      </c>
      <c r="I872" s="33" t="s">
        <v>3933</v>
      </c>
      <c r="J872" s="875" t="s">
        <v>3933</v>
      </c>
      <c r="K872" s="33" t="s">
        <v>3934</v>
      </c>
      <c r="L872" s="13" t="s">
        <v>1674</v>
      </c>
      <c r="M872" s="13">
        <v>3280</v>
      </c>
      <c r="N872" s="14"/>
    </row>
    <row r="873" ht="18.95" customHeight="1" spans="1:14">
      <c r="A873" s="44"/>
      <c r="B873" s="44"/>
      <c r="C873" s="44"/>
      <c r="D873" s="44"/>
      <c r="E873" s="44"/>
      <c r="F873" s="44"/>
      <c r="G873" s="45"/>
      <c r="H873" s="15" t="s">
        <v>369</v>
      </c>
      <c r="I873" s="33" t="s">
        <v>3935</v>
      </c>
      <c r="J873" s="875" t="s">
        <v>3935</v>
      </c>
      <c r="K873" s="33" t="s">
        <v>3936</v>
      </c>
      <c r="L873" s="13" t="s">
        <v>1674</v>
      </c>
      <c r="M873" s="13">
        <v>3270</v>
      </c>
      <c r="N873" s="14"/>
    </row>
    <row r="874" ht="18.95" customHeight="1" spans="1:14">
      <c r="A874" s="44"/>
      <c r="B874" s="44"/>
      <c r="C874" s="44"/>
      <c r="D874" s="44"/>
      <c r="E874" s="44"/>
      <c r="F874" s="44"/>
      <c r="G874" s="45"/>
      <c r="H874" s="15" t="s">
        <v>370</v>
      </c>
      <c r="I874" s="33" t="s">
        <v>3937</v>
      </c>
      <c r="J874" s="875" t="s">
        <v>3937</v>
      </c>
      <c r="K874" s="52" t="s">
        <v>3938</v>
      </c>
      <c r="L874" s="13" t="s">
        <v>1674</v>
      </c>
      <c r="M874" s="13">
        <v>10</v>
      </c>
      <c r="N874" s="14"/>
    </row>
    <row r="875" ht="18.95" customHeight="1" spans="1:14">
      <c r="A875" s="44"/>
      <c r="B875" s="44"/>
      <c r="C875" s="44"/>
      <c r="D875" s="44"/>
      <c r="E875" s="44"/>
      <c r="F875" s="44"/>
      <c r="G875" s="45"/>
      <c r="H875" s="15" t="s">
        <v>371</v>
      </c>
      <c r="I875" s="33" t="s">
        <v>3939</v>
      </c>
      <c r="J875" s="875" t="s">
        <v>3939</v>
      </c>
      <c r="K875" s="33" t="s">
        <v>3940</v>
      </c>
      <c r="L875" s="13" t="s">
        <v>1674</v>
      </c>
      <c r="M875" s="13">
        <v>254</v>
      </c>
      <c r="N875" s="14"/>
    </row>
    <row r="876" ht="18.95" customHeight="1" spans="1:14">
      <c r="A876" s="44"/>
      <c r="B876" s="44"/>
      <c r="C876" s="44"/>
      <c r="D876" s="44"/>
      <c r="E876" s="44"/>
      <c r="F876" s="44"/>
      <c r="G876" s="45"/>
      <c r="H876" s="15" t="s">
        <v>3941</v>
      </c>
      <c r="I876" s="33" t="s">
        <v>3942</v>
      </c>
      <c r="J876" s="875" t="s">
        <v>3942</v>
      </c>
      <c r="K876" s="33" t="s">
        <v>3943</v>
      </c>
      <c r="L876" s="13" t="s">
        <v>1674</v>
      </c>
      <c r="M876" s="13">
        <v>0</v>
      </c>
      <c r="N876" s="14"/>
    </row>
    <row r="877" ht="18.95" customHeight="1" spans="1:14">
      <c r="A877" s="44"/>
      <c r="B877" s="44"/>
      <c r="C877" s="44"/>
      <c r="D877" s="44"/>
      <c r="E877" s="44"/>
      <c r="F877" s="44"/>
      <c r="G877" s="45"/>
      <c r="H877" s="15" t="s">
        <v>373</v>
      </c>
      <c r="I877" s="33" t="s">
        <v>3944</v>
      </c>
      <c r="J877" s="875" t="s">
        <v>3944</v>
      </c>
      <c r="K877" s="33" t="s">
        <v>3945</v>
      </c>
      <c r="L877" s="13" t="s">
        <v>1674</v>
      </c>
      <c r="M877" s="13">
        <v>5</v>
      </c>
      <c r="N877" s="14"/>
    </row>
    <row r="878" ht="18.95" customHeight="1" spans="1:14">
      <c r="A878" s="44"/>
      <c r="B878" s="44"/>
      <c r="C878" s="44"/>
      <c r="D878" s="44"/>
      <c r="E878" s="44"/>
      <c r="F878" s="44"/>
      <c r="G878" s="45"/>
      <c r="H878" s="15" t="s">
        <v>1207</v>
      </c>
      <c r="I878" s="33" t="s">
        <v>1206</v>
      </c>
      <c r="J878" s="875" t="s">
        <v>1206</v>
      </c>
      <c r="K878" s="33" t="s">
        <v>1964</v>
      </c>
      <c r="L878" s="13" t="s">
        <v>1674</v>
      </c>
      <c r="M878" s="13">
        <v>31830</v>
      </c>
      <c r="N878" s="14"/>
    </row>
    <row r="879" ht="18.95" customHeight="1" spans="1:14">
      <c r="A879" s="44"/>
      <c r="B879" s="44"/>
      <c r="C879" s="44"/>
      <c r="D879" s="44"/>
      <c r="E879" s="44"/>
      <c r="F879" s="44"/>
      <c r="G879" s="45"/>
      <c r="H879" s="15" t="s">
        <v>376</v>
      </c>
      <c r="I879" s="33" t="s">
        <v>3946</v>
      </c>
      <c r="J879" s="875" t="s">
        <v>3946</v>
      </c>
      <c r="K879" s="33" t="s">
        <v>3947</v>
      </c>
      <c r="L879" s="13" t="s">
        <v>1674</v>
      </c>
      <c r="M879" s="13">
        <v>9427</v>
      </c>
      <c r="N879" s="14"/>
    </row>
    <row r="880" ht="18.95" customHeight="1" spans="1:14">
      <c r="A880" s="44"/>
      <c r="B880" s="44"/>
      <c r="C880" s="44"/>
      <c r="D880" s="44"/>
      <c r="E880" s="44"/>
      <c r="F880" s="44"/>
      <c r="G880" s="45"/>
      <c r="H880" s="15" t="s">
        <v>149</v>
      </c>
      <c r="I880" s="33" t="s">
        <v>3948</v>
      </c>
      <c r="J880" s="875" t="s">
        <v>3948</v>
      </c>
      <c r="K880" s="33" t="s">
        <v>1684</v>
      </c>
      <c r="L880" s="13" t="s">
        <v>1674</v>
      </c>
      <c r="M880" s="13">
        <v>0</v>
      </c>
      <c r="N880" s="14"/>
    </row>
    <row r="881" ht="18.95" customHeight="1" spans="1:14">
      <c r="A881" s="44"/>
      <c r="B881" s="44"/>
      <c r="C881" s="44"/>
      <c r="D881" s="44"/>
      <c r="E881" s="44"/>
      <c r="F881" s="44"/>
      <c r="G881" s="45"/>
      <c r="H881" s="15" t="s">
        <v>150</v>
      </c>
      <c r="I881" s="33" t="s">
        <v>3949</v>
      </c>
      <c r="J881" s="875" t="s">
        <v>3949</v>
      </c>
      <c r="K881" s="33" t="s">
        <v>1688</v>
      </c>
      <c r="L881" s="13" t="s">
        <v>1674</v>
      </c>
      <c r="M881" s="13">
        <v>100</v>
      </c>
      <c r="N881" s="14"/>
    </row>
    <row r="882" ht="18.95" customHeight="1" spans="1:14">
      <c r="A882" s="44"/>
      <c r="B882" s="44"/>
      <c r="C882" s="44"/>
      <c r="D882" s="44"/>
      <c r="E882" s="44"/>
      <c r="F882" s="44"/>
      <c r="G882" s="45"/>
      <c r="H882" s="15" t="s">
        <v>3906</v>
      </c>
      <c r="I882" s="33" t="s">
        <v>3950</v>
      </c>
      <c r="J882" s="875" t="s">
        <v>3950</v>
      </c>
      <c r="K882" s="33" t="s">
        <v>1693</v>
      </c>
      <c r="L882" s="13" t="s">
        <v>1674</v>
      </c>
      <c r="M882" s="13">
        <v>0</v>
      </c>
      <c r="N882" s="14"/>
    </row>
    <row r="883" ht="18.95" customHeight="1" spans="1:14">
      <c r="A883" s="44"/>
      <c r="B883" s="44"/>
      <c r="C883" s="44"/>
      <c r="D883" s="44"/>
      <c r="E883" s="44"/>
      <c r="F883" s="44"/>
      <c r="G883" s="45"/>
      <c r="H883" s="15" t="s">
        <v>377</v>
      </c>
      <c r="I883" s="33" t="s">
        <v>3951</v>
      </c>
      <c r="J883" s="875" t="s">
        <v>3951</v>
      </c>
      <c r="K883" s="33" t="s">
        <v>1724</v>
      </c>
      <c r="L883" s="13" t="s">
        <v>1674</v>
      </c>
      <c r="M883" s="13">
        <v>2229</v>
      </c>
      <c r="N883" s="14"/>
    </row>
    <row r="884" ht="18.95" customHeight="1" spans="1:14">
      <c r="A884" s="44"/>
      <c r="B884" s="44"/>
      <c r="C884" s="44"/>
      <c r="D884" s="44"/>
      <c r="E884" s="44"/>
      <c r="F884" s="44"/>
      <c r="G884" s="45"/>
      <c r="H884" s="15" t="s">
        <v>3952</v>
      </c>
      <c r="I884" s="33" t="s">
        <v>3953</v>
      </c>
      <c r="J884" s="875" t="s">
        <v>3953</v>
      </c>
      <c r="K884" s="33" t="s">
        <v>3954</v>
      </c>
      <c r="L884" s="13" t="s">
        <v>1674</v>
      </c>
      <c r="M884" s="13">
        <v>0</v>
      </c>
      <c r="N884" s="14"/>
    </row>
    <row r="885" ht="18.95" customHeight="1" spans="1:14">
      <c r="A885" s="44"/>
      <c r="B885" s="44"/>
      <c r="C885" s="44"/>
      <c r="D885" s="44"/>
      <c r="E885" s="44"/>
      <c r="F885" s="44"/>
      <c r="G885" s="45"/>
      <c r="H885" s="15" t="s">
        <v>378</v>
      </c>
      <c r="I885" s="33" t="s">
        <v>3955</v>
      </c>
      <c r="J885" s="875" t="s">
        <v>3955</v>
      </c>
      <c r="K885" s="33" t="s">
        <v>3956</v>
      </c>
      <c r="L885" s="13" t="s">
        <v>1674</v>
      </c>
      <c r="M885" s="13">
        <v>1197</v>
      </c>
      <c r="N885" s="14"/>
    </row>
    <row r="886" ht="18.95" customHeight="1" spans="1:14">
      <c r="A886" s="44"/>
      <c r="B886" s="44"/>
      <c r="C886" s="44"/>
      <c r="D886" s="44"/>
      <c r="E886" s="44"/>
      <c r="F886" s="44"/>
      <c r="G886" s="45"/>
      <c r="H886" s="15" t="s">
        <v>379</v>
      </c>
      <c r="I886" s="33" t="s">
        <v>3957</v>
      </c>
      <c r="J886" s="875" t="s">
        <v>3957</v>
      </c>
      <c r="K886" s="33" t="s">
        <v>3958</v>
      </c>
      <c r="L886" s="13" t="s">
        <v>1674</v>
      </c>
      <c r="M886" s="13">
        <v>532</v>
      </c>
      <c r="N886" s="14"/>
    </row>
    <row r="887" ht="18.95" customHeight="1" spans="1:14">
      <c r="A887" s="44"/>
      <c r="B887" s="44"/>
      <c r="C887" s="44"/>
      <c r="D887" s="44"/>
      <c r="E887" s="44"/>
      <c r="F887" s="44"/>
      <c r="G887" s="45"/>
      <c r="H887" s="15" t="s">
        <v>382</v>
      </c>
      <c r="I887" s="33" t="s">
        <v>3959</v>
      </c>
      <c r="J887" s="875" t="s">
        <v>3959</v>
      </c>
      <c r="K887" s="33" t="s">
        <v>3960</v>
      </c>
      <c r="L887" s="13" t="s">
        <v>1674</v>
      </c>
      <c r="M887" s="13">
        <v>31</v>
      </c>
      <c r="N887" s="14"/>
    </row>
    <row r="888" ht="18.95" customHeight="1" spans="1:14">
      <c r="A888" s="44"/>
      <c r="B888" s="44"/>
      <c r="C888" s="44"/>
      <c r="D888" s="44"/>
      <c r="E888" s="44"/>
      <c r="F888" s="44"/>
      <c r="G888" s="45"/>
      <c r="H888" s="15" t="s">
        <v>380</v>
      </c>
      <c r="I888" s="33" t="s">
        <v>3961</v>
      </c>
      <c r="J888" s="875" t="s">
        <v>3961</v>
      </c>
      <c r="K888" s="33" t="s">
        <v>3962</v>
      </c>
      <c r="L888" s="13" t="s">
        <v>1674</v>
      </c>
      <c r="M888" s="13">
        <v>0</v>
      </c>
      <c r="N888" s="14"/>
    </row>
    <row r="889" ht="18.95" customHeight="1" spans="1:14">
      <c r="A889" s="44"/>
      <c r="B889" s="44"/>
      <c r="C889" s="44"/>
      <c r="D889" s="44"/>
      <c r="E889" s="44"/>
      <c r="F889" s="44"/>
      <c r="G889" s="45"/>
      <c r="H889" s="15" t="s">
        <v>381</v>
      </c>
      <c r="I889" s="33" t="s">
        <v>3963</v>
      </c>
      <c r="J889" s="875" t="s">
        <v>3963</v>
      </c>
      <c r="K889" s="33" t="s">
        <v>3964</v>
      </c>
      <c r="L889" s="13" t="s">
        <v>1674</v>
      </c>
      <c r="M889" s="13">
        <v>16</v>
      </c>
      <c r="N889" s="14"/>
    </row>
    <row r="890" ht="18.95" customHeight="1" spans="1:14">
      <c r="A890" s="44"/>
      <c r="B890" s="44"/>
      <c r="C890" s="44"/>
      <c r="D890" s="44"/>
      <c r="E890" s="44"/>
      <c r="F890" s="44"/>
      <c r="G890" s="45"/>
      <c r="H890" s="15" t="s">
        <v>383</v>
      </c>
      <c r="I890" s="33" t="s">
        <v>3965</v>
      </c>
      <c r="J890" s="875" t="s">
        <v>3965</v>
      </c>
      <c r="K890" s="33" t="s">
        <v>3966</v>
      </c>
      <c r="L890" s="13" t="s">
        <v>1674</v>
      </c>
      <c r="M890" s="13">
        <v>0</v>
      </c>
      <c r="N890" s="14"/>
    </row>
    <row r="891" ht="18.95" customHeight="1" spans="1:14">
      <c r="A891" s="44"/>
      <c r="B891" s="44"/>
      <c r="C891" s="44"/>
      <c r="D891" s="44"/>
      <c r="E891" s="44"/>
      <c r="F891" s="44"/>
      <c r="G891" s="45"/>
      <c r="H891" s="15" t="s">
        <v>3967</v>
      </c>
      <c r="I891" s="33" t="s">
        <v>3968</v>
      </c>
      <c r="J891" s="875" t="s">
        <v>3968</v>
      </c>
      <c r="K891" s="33" t="s">
        <v>3969</v>
      </c>
      <c r="L891" s="13" t="s">
        <v>1674</v>
      </c>
      <c r="M891" s="13">
        <v>0</v>
      </c>
      <c r="N891" s="14"/>
    </row>
    <row r="892" ht="18.95" customHeight="1" spans="1:14">
      <c r="A892" s="44"/>
      <c r="B892" s="44"/>
      <c r="C892" s="44"/>
      <c r="D892" s="44"/>
      <c r="E892" s="44"/>
      <c r="F892" s="44"/>
      <c r="G892" s="45"/>
      <c r="H892" s="15" t="s">
        <v>384</v>
      </c>
      <c r="I892" s="33" t="s">
        <v>3970</v>
      </c>
      <c r="J892" s="875" t="s">
        <v>3970</v>
      </c>
      <c r="K892" s="33" t="s">
        <v>3971</v>
      </c>
      <c r="L892" s="13" t="s">
        <v>1674</v>
      </c>
      <c r="M892" s="13">
        <v>55</v>
      </c>
      <c r="N892" s="14"/>
    </row>
    <row r="893" ht="18.95" customHeight="1" spans="1:14">
      <c r="A893" s="44"/>
      <c r="B893" s="44"/>
      <c r="C893" s="44"/>
      <c r="D893" s="44"/>
      <c r="E893" s="44"/>
      <c r="F893" s="44"/>
      <c r="G893" s="45"/>
      <c r="H893" s="15" t="s">
        <v>3972</v>
      </c>
      <c r="I893" s="33" t="s">
        <v>3973</v>
      </c>
      <c r="J893" s="875" t="s">
        <v>3973</v>
      </c>
      <c r="K893" s="33" t="s">
        <v>3974</v>
      </c>
      <c r="L893" s="13" t="s">
        <v>1674</v>
      </c>
      <c r="M893" s="13">
        <v>0</v>
      </c>
      <c r="N893" s="14"/>
    </row>
    <row r="894" ht="18.95" customHeight="1" spans="1:14">
      <c r="A894" s="44"/>
      <c r="B894" s="44"/>
      <c r="C894" s="44"/>
      <c r="D894" s="44"/>
      <c r="E894" s="44"/>
      <c r="F894" s="44"/>
      <c r="G894" s="45"/>
      <c r="H894" s="15" t="s">
        <v>3975</v>
      </c>
      <c r="I894" s="33" t="s">
        <v>3976</v>
      </c>
      <c r="J894" s="875" t="s">
        <v>3976</v>
      </c>
      <c r="K894" s="33" t="s">
        <v>3977</v>
      </c>
      <c r="L894" s="13" t="s">
        <v>1674</v>
      </c>
      <c r="M894" s="13">
        <v>0</v>
      </c>
      <c r="N894" s="14"/>
    </row>
    <row r="895" ht="18.95" customHeight="1" spans="1:14">
      <c r="A895" s="44"/>
      <c r="B895" s="44"/>
      <c r="C895" s="44"/>
      <c r="D895" s="44"/>
      <c r="E895" s="44"/>
      <c r="F895" s="44"/>
      <c r="G895" s="45"/>
      <c r="H895" s="15" t="s">
        <v>3978</v>
      </c>
      <c r="I895" s="33" t="s">
        <v>3979</v>
      </c>
      <c r="J895" s="875" t="s">
        <v>3979</v>
      </c>
      <c r="K895" s="33" t="s">
        <v>3980</v>
      </c>
      <c r="L895" s="13" t="s">
        <v>1674</v>
      </c>
      <c r="M895" s="13">
        <v>620</v>
      </c>
      <c r="N895" s="14"/>
    </row>
    <row r="896" ht="18.95" customHeight="1" spans="1:14">
      <c r="A896" s="44"/>
      <c r="B896" s="44"/>
      <c r="C896" s="44"/>
      <c r="D896" s="44"/>
      <c r="E896" s="44"/>
      <c r="F896" s="44"/>
      <c r="G896" s="45"/>
      <c r="H896" s="15" t="s">
        <v>3981</v>
      </c>
      <c r="I896" s="33" t="s">
        <v>3982</v>
      </c>
      <c r="J896" s="875" t="s">
        <v>3982</v>
      </c>
      <c r="K896" s="33" t="s">
        <v>3983</v>
      </c>
      <c r="L896" s="13" t="s">
        <v>1674</v>
      </c>
      <c r="M896" s="13">
        <v>525</v>
      </c>
      <c r="N896" s="14"/>
    </row>
    <row r="897" ht="18.95" customHeight="1" spans="1:14">
      <c r="A897" s="44"/>
      <c r="B897" s="44"/>
      <c r="C897" s="44"/>
      <c r="D897" s="44"/>
      <c r="E897" s="44"/>
      <c r="F897" s="44"/>
      <c r="G897" s="45"/>
      <c r="H897" s="15" t="s">
        <v>386</v>
      </c>
      <c r="I897" s="33" t="s">
        <v>3984</v>
      </c>
      <c r="J897" s="875" t="s">
        <v>3984</v>
      </c>
      <c r="K897" s="33" t="s">
        <v>3985</v>
      </c>
      <c r="L897" s="13" t="s">
        <v>1674</v>
      </c>
      <c r="M897" s="13">
        <v>957</v>
      </c>
      <c r="N897" s="14"/>
    </row>
    <row r="898" ht="18.95" customHeight="1" spans="1:14">
      <c r="A898" s="44"/>
      <c r="B898" s="44"/>
      <c r="C898" s="44"/>
      <c r="D898" s="44"/>
      <c r="E898" s="44"/>
      <c r="F898" s="44"/>
      <c r="G898" s="45"/>
      <c r="H898" s="15" t="s">
        <v>387</v>
      </c>
      <c r="I898" s="33" t="s">
        <v>3986</v>
      </c>
      <c r="J898" s="875" t="s">
        <v>3986</v>
      </c>
      <c r="K898" s="33" t="s">
        <v>3987</v>
      </c>
      <c r="L898" s="13" t="s">
        <v>1674</v>
      </c>
      <c r="M898" s="13">
        <v>125</v>
      </c>
      <c r="N898" s="14"/>
    </row>
    <row r="899" ht="18.95" customHeight="1" spans="1:14">
      <c r="A899" s="44"/>
      <c r="B899" s="44"/>
      <c r="C899" s="44"/>
      <c r="D899" s="44"/>
      <c r="E899" s="44"/>
      <c r="F899" s="44"/>
      <c r="G899" s="45"/>
      <c r="H899" s="15" t="s">
        <v>388</v>
      </c>
      <c r="I899" s="33" t="s">
        <v>3988</v>
      </c>
      <c r="J899" s="875" t="s">
        <v>3988</v>
      </c>
      <c r="K899" s="33" t="s">
        <v>3989</v>
      </c>
      <c r="L899" s="13" t="s">
        <v>1674</v>
      </c>
      <c r="M899" s="13">
        <v>361</v>
      </c>
      <c r="N899" s="14"/>
    </row>
    <row r="900" ht="18.95" customHeight="1" spans="1:14">
      <c r="A900" s="44"/>
      <c r="B900" s="44"/>
      <c r="C900" s="44"/>
      <c r="D900" s="44"/>
      <c r="E900" s="44"/>
      <c r="F900" s="44"/>
      <c r="G900" s="45"/>
      <c r="H900" s="15" t="s">
        <v>3990</v>
      </c>
      <c r="I900" s="33" t="s">
        <v>3991</v>
      </c>
      <c r="J900" s="875" t="s">
        <v>3991</v>
      </c>
      <c r="K900" s="33" t="s">
        <v>3992</v>
      </c>
      <c r="L900" s="13" t="s">
        <v>1674</v>
      </c>
      <c r="M900" s="13">
        <v>0</v>
      </c>
      <c r="N900" s="14"/>
    </row>
    <row r="901" ht="18.95" customHeight="1" spans="1:14">
      <c r="A901" s="44"/>
      <c r="B901" s="44"/>
      <c r="C901" s="44"/>
      <c r="D901" s="44"/>
      <c r="E901" s="44"/>
      <c r="F901" s="44"/>
      <c r="G901" s="45"/>
      <c r="H901" s="15" t="s">
        <v>389</v>
      </c>
      <c r="I901" s="33" t="s">
        <v>3993</v>
      </c>
      <c r="J901" s="875" t="s">
        <v>3993</v>
      </c>
      <c r="K901" s="33" t="s">
        <v>3994</v>
      </c>
      <c r="L901" s="13" t="s">
        <v>1674</v>
      </c>
      <c r="M901" s="13">
        <v>470</v>
      </c>
      <c r="N901" s="14"/>
    </row>
    <row r="902" ht="18.95" customHeight="1" spans="1:14">
      <c r="A902" s="44"/>
      <c r="B902" s="44"/>
      <c r="C902" s="44"/>
      <c r="D902" s="44"/>
      <c r="E902" s="44"/>
      <c r="F902" s="44"/>
      <c r="G902" s="45"/>
      <c r="H902" s="15" t="s">
        <v>390</v>
      </c>
      <c r="I902" s="33" t="s">
        <v>3995</v>
      </c>
      <c r="J902" s="875" t="s">
        <v>3995</v>
      </c>
      <c r="K902" s="33" t="s">
        <v>3996</v>
      </c>
      <c r="L902" s="13" t="s">
        <v>1674</v>
      </c>
      <c r="M902" s="13">
        <v>608</v>
      </c>
      <c r="N902" s="14"/>
    </row>
    <row r="903" ht="18.95" customHeight="1" spans="1:14">
      <c r="A903" s="44"/>
      <c r="B903" s="44"/>
      <c r="C903" s="44"/>
      <c r="D903" s="44"/>
      <c r="E903" s="44"/>
      <c r="F903" s="44"/>
      <c r="G903" s="45"/>
      <c r="H903" s="15" t="s">
        <v>3997</v>
      </c>
      <c r="I903" s="33" t="s">
        <v>3998</v>
      </c>
      <c r="J903" s="875" t="s">
        <v>3998</v>
      </c>
      <c r="K903" s="33" t="s">
        <v>3999</v>
      </c>
      <c r="L903" s="13" t="s">
        <v>1674</v>
      </c>
      <c r="M903" s="13">
        <v>0</v>
      </c>
      <c r="N903" s="14"/>
    </row>
    <row r="904" ht="18.95" customHeight="1" spans="1:14">
      <c r="A904" s="44"/>
      <c r="B904" s="44"/>
      <c r="C904" s="44"/>
      <c r="D904" s="44"/>
      <c r="E904" s="44"/>
      <c r="F904" s="44"/>
      <c r="G904" s="45"/>
      <c r="H904" s="15" t="s">
        <v>4000</v>
      </c>
      <c r="I904" s="33" t="s">
        <v>4001</v>
      </c>
      <c r="J904" s="875" t="s">
        <v>4001</v>
      </c>
      <c r="K904" s="33" t="s">
        <v>4002</v>
      </c>
      <c r="L904" s="13" t="s">
        <v>1674</v>
      </c>
      <c r="M904" s="13">
        <v>0</v>
      </c>
      <c r="N904" s="14"/>
    </row>
    <row r="905" ht="18.95" customHeight="1" spans="1:14">
      <c r="A905" s="44"/>
      <c r="B905" s="44"/>
      <c r="C905" s="44"/>
      <c r="D905" s="44"/>
      <c r="E905" s="44"/>
      <c r="F905" s="44"/>
      <c r="G905" s="45"/>
      <c r="H905" s="15" t="s">
        <v>391</v>
      </c>
      <c r="I905" s="33" t="s">
        <v>4003</v>
      </c>
      <c r="J905" s="875" t="s">
        <v>4003</v>
      </c>
      <c r="K905" s="33" t="s">
        <v>4004</v>
      </c>
      <c r="L905" s="13" t="s">
        <v>1674</v>
      </c>
      <c r="M905" s="13">
        <v>210</v>
      </c>
      <c r="N905" s="14"/>
    </row>
    <row r="906" ht="18.95" customHeight="1" spans="1:14">
      <c r="A906" s="44"/>
      <c r="B906" s="44"/>
      <c r="C906" s="44"/>
      <c r="D906" s="44"/>
      <c r="E906" s="44"/>
      <c r="F906" s="44"/>
      <c r="G906" s="45"/>
      <c r="H906" s="15" t="s">
        <v>4005</v>
      </c>
      <c r="I906" s="33" t="s">
        <v>4006</v>
      </c>
      <c r="J906" s="875" t="s">
        <v>4006</v>
      </c>
      <c r="K906" s="33" t="s">
        <v>4007</v>
      </c>
      <c r="L906" s="13" t="s">
        <v>1674</v>
      </c>
      <c r="M906" s="13">
        <v>0</v>
      </c>
      <c r="N906" s="14"/>
    </row>
    <row r="907" ht="18.95" customHeight="1" spans="1:14">
      <c r="A907" s="44"/>
      <c r="B907" s="44"/>
      <c r="C907" s="44"/>
      <c r="D907" s="44"/>
      <c r="E907" s="44"/>
      <c r="F907" s="44"/>
      <c r="G907" s="45"/>
      <c r="H907" s="15" t="s">
        <v>392</v>
      </c>
      <c r="I907" s="33" t="s">
        <v>4008</v>
      </c>
      <c r="J907" s="875" t="s">
        <v>4008</v>
      </c>
      <c r="K907" s="33" t="s">
        <v>4009</v>
      </c>
      <c r="L907" s="13" t="s">
        <v>1674</v>
      </c>
      <c r="M907" s="13">
        <v>1391</v>
      </c>
      <c r="N907" s="14"/>
    </row>
    <row r="908" ht="18.95" customHeight="1" spans="1:14">
      <c r="A908" s="44"/>
      <c r="B908" s="44"/>
      <c r="C908" s="44"/>
      <c r="D908" s="44"/>
      <c r="E908" s="44"/>
      <c r="F908" s="44"/>
      <c r="G908" s="45"/>
      <c r="H908" s="15" t="s">
        <v>4010</v>
      </c>
      <c r="I908" s="33" t="s">
        <v>4011</v>
      </c>
      <c r="J908" s="875" t="s">
        <v>4011</v>
      </c>
      <c r="K908" s="33" t="s">
        <v>4012</v>
      </c>
      <c r="L908" s="13" t="s">
        <v>1674</v>
      </c>
      <c r="M908" s="13">
        <v>3549</v>
      </c>
      <c r="N908" s="14"/>
    </row>
    <row r="909" ht="18.95" customHeight="1" spans="1:14">
      <c r="A909" s="44"/>
      <c r="B909" s="44"/>
      <c r="C909" s="44"/>
      <c r="D909" s="44"/>
      <c r="E909" s="44"/>
      <c r="F909" s="44"/>
      <c r="G909" s="45"/>
      <c r="H909" s="15" t="s">
        <v>149</v>
      </c>
      <c r="I909" s="33" t="s">
        <v>4013</v>
      </c>
      <c r="J909" s="875" t="s">
        <v>4013</v>
      </c>
      <c r="K909" s="33" t="s">
        <v>1684</v>
      </c>
      <c r="L909" s="13" t="s">
        <v>1674</v>
      </c>
      <c r="M909" s="13">
        <v>0</v>
      </c>
      <c r="N909" s="14"/>
    </row>
    <row r="910" ht="18.95" customHeight="1" spans="1:14">
      <c r="A910" s="44"/>
      <c r="B910" s="44"/>
      <c r="C910" s="44"/>
      <c r="D910" s="44"/>
      <c r="E910" s="44"/>
      <c r="F910" s="44"/>
      <c r="G910" s="45"/>
      <c r="H910" s="15" t="s">
        <v>150</v>
      </c>
      <c r="I910" s="33" t="s">
        <v>4014</v>
      </c>
      <c r="J910" s="875" t="s">
        <v>4014</v>
      </c>
      <c r="K910" s="33" t="s">
        <v>1688</v>
      </c>
      <c r="L910" s="13" t="s">
        <v>1674</v>
      </c>
      <c r="M910" s="13">
        <v>6</v>
      </c>
      <c r="N910" s="14"/>
    </row>
    <row r="911" ht="18.95" customHeight="1" spans="1:14">
      <c r="A911" s="44"/>
      <c r="B911" s="44"/>
      <c r="C911" s="44"/>
      <c r="D911" s="44"/>
      <c r="E911" s="44"/>
      <c r="F911" s="44"/>
      <c r="G911" s="45"/>
      <c r="H911" s="15" t="s">
        <v>3906</v>
      </c>
      <c r="I911" s="33" t="s">
        <v>4015</v>
      </c>
      <c r="J911" s="875" t="s">
        <v>4015</v>
      </c>
      <c r="K911" s="33" t="s">
        <v>1693</v>
      </c>
      <c r="L911" s="13" t="s">
        <v>1674</v>
      </c>
      <c r="M911" s="13">
        <v>0</v>
      </c>
      <c r="N911" s="14"/>
    </row>
    <row r="912" ht="18.95" customHeight="1" spans="1:14">
      <c r="A912" s="44"/>
      <c r="B912" s="44"/>
      <c r="C912" s="44"/>
      <c r="D912" s="44"/>
      <c r="E912" s="44"/>
      <c r="F912" s="44"/>
      <c r="G912" s="45"/>
      <c r="H912" s="15" t="s">
        <v>4016</v>
      </c>
      <c r="I912" s="33" t="s">
        <v>4017</v>
      </c>
      <c r="J912" s="875" t="s">
        <v>4017</v>
      </c>
      <c r="K912" s="33" t="s">
        <v>4018</v>
      </c>
      <c r="L912" s="13" t="s">
        <v>1674</v>
      </c>
      <c r="M912" s="13">
        <v>740</v>
      </c>
      <c r="N912" s="14"/>
    </row>
    <row r="913" ht="18.95" customHeight="1" spans="1:14">
      <c r="A913" s="44"/>
      <c r="B913" s="44"/>
      <c r="C913" s="44"/>
      <c r="D913" s="44"/>
      <c r="E913" s="44"/>
      <c r="F913" s="44"/>
      <c r="G913" s="45"/>
      <c r="H913" s="15" t="s">
        <v>395</v>
      </c>
      <c r="I913" s="33" t="s">
        <v>4019</v>
      </c>
      <c r="J913" s="875" t="s">
        <v>4019</v>
      </c>
      <c r="K913" s="33" t="s">
        <v>4020</v>
      </c>
      <c r="L913" s="13" t="s">
        <v>1674</v>
      </c>
      <c r="M913" s="13">
        <v>152</v>
      </c>
      <c r="N913" s="14"/>
    </row>
    <row r="914" ht="18.95" customHeight="1" spans="1:14">
      <c r="A914" s="44"/>
      <c r="B914" s="44"/>
      <c r="C914" s="44"/>
      <c r="D914" s="44"/>
      <c r="E914" s="44"/>
      <c r="F914" s="44"/>
      <c r="G914" s="45"/>
      <c r="H914" s="15" t="s">
        <v>4021</v>
      </c>
      <c r="I914" s="33" t="s">
        <v>4022</v>
      </c>
      <c r="J914" s="875" t="s">
        <v>4022</v>
      </c>
      <c r="K914" s="33" t="s">
        <v>4023</v>
      </c>
      <c r="L914" s="13" t="s">
        <v>1674</v>
      </c>
      <c r="M914" s="13">
        <v>5</v>
      </c>
      <c r="N914" s="14"/>
    </row>
    <row r="915" ht="18.95" customHeight="1" spans="1:14">
      <c r="A915" s="44"/>
      <c r="B915" s="44"/>
      <c r="C915" s="44"/>
      <c r="D915" s="44"/>
      <c r="E915" s="44"/>
      <c r="F915" s="44"/>
      <c r="G915" s="45"/>
      <c r="H915" s="15" t="s">
        <v>397</v>
      </c>
      <c r="I915" s="33" t="s">
        <v>4024</v>
      </c>
      <c r="J915" s="875" t="s">
        <v>4024</v>
      </c>
      <c r="K915" s="33" t="s">
        <v>4025</v>
      </c>
      <c r="L915" s="13" t="s">
        <v>1674</v>
      </c>
      <c r="M915" s="13">
        <v>5</v>
      </c>
      <c r="N915" s="14"/>
    </row>
    <row r="916" ht="18.95" customHeight="1" spans="1:14">
      <c r="A916" s="44"/>
      <c r="B916" s="44"/>
      <c r="C916" s="44"/>
      <c r="D916" s="44"/>
      <c r="E916" s="44"/>
      <c r="F916" s="44"/>
      <c r="G916" s="45"/>
      <c r="H916" s="15" t="s">
        <v>4026</v>
      </c>
      <c r="I916" s="33" t="s">
        <v>4027</v>
      </c>
      <c r="J916" s="875" t="s">
        <v>4027</v>
      </c>
      <c r="K916" s="33" t="s">
        <v>4028</v>
      </c>
      <c r="L916" s="13" t="s">
        <v>1674</v>
      </c>
      <c r="M916" s="13">
        <v>0</v>
      </c>
      <c r="N916" s="14"/>
    </row>
    <row r="917" ht="18.95" customHeight="1" spans="1:14">
      <c r="A917" s="44"/>
      <c r="B917" s="44"/>
      <c r="C917" s="44"/>
      <c r="D917" s="44"/>
      <c r="E917" s="44"/>
      <c r="F917" s="44"/>
      <c r="G917" s="45"/>
      <c r="H917" s="15" t="s">
        <v>398</v>
      </c>
      <c r="I917" s="33" t="s">
        <v>4029</v>
      </c>
      <c r="J917" s="875" t="s">
        <v>4029</v>
      </c>
      <c r="K917" s="33" t="s">
        <v>4030</v>
      </c>
      <c r="L917" s="13" t="s">
        <v>1674</v>
      </c>
      <c r="M917" s="13">
        <v>1944</v>
      </c>
      <c r="N917" s="14"/>
    </row>
    <row r="918" ht="18.95" customHeight="1" spans="1:14">
      <c r="A918" s="44"/>
      <c r="B918" s="44"/>
      <c r="C918" s="44"/>
      <c r="D918" s="44"/>
      <c r="E918" s="44"/>
      <c r="F918" s="44"/>
      <c r="G918" s="45"/>
      <c r="H918" s="15" t="s">
        <v>4031</v>
      </c>
      <c r="I918" s="33" t="s">
        <v>4032</v>
      </c>
      <c r="J918" s="875" t="s">
        <v>4032</v>
      </c>
      <c r="K918" s="33" t="s">
        <v>4033</v>
      </c>
      <c r="L918" s="13" t="s">
        <v>1674</v>
      </c>
      <c r="M918" s="13">
        <v>0</v>
      </c>
      <c r="N918" s="14"/>
    </row>
    <row r="919" ht="18.95" customHeight="1" spans="1:14">
      <c r="A919" s="44"/>
      <c r="B919" s="44"/>
      <c r="C919" s="44"/>
      <c r="D919" s="44"/>
      <c r="E919" s="44"/>
      <c r="F919" s="44"/>
      <c r="G919" s="45"/>
      <c r="H919" s="15" t="s">
        <v>4034</v>
      </c>
      <c r="I919" s="33" t="s">
        <v>4035</v>
      </c>
      <c r="J919" s="875" t="s">
        <v>4035</v>
      </c>
      <c r="K919" s="33" t="s">
        <v>4036</v>
      </c>
      <c r="L919" s="13" t="s">
        <v>1674</v>
      </c>
      <c r="M919" s="13">
        <v>0</v>
      </c>
      <c r="N919" s="14"/>
    </row>
    <row r="920" ht="18.95" customHeight="1" spans="1:14">
      <c r="A920" s="44"/>
      <c r="B920" s="44"/>
      <c r="C920" s="44"/>
      <c r="D920" s="44"/>
      <c r="E920" s="44"/>
      <c r="F920" s="44"/>
      <c r="G920" s="45"/>
      <c r="H920" s="15" t="s">
        <v>400</v>
      </c>
      <c r="I920" s="33" t="s">
        <v>4037</v>
      </c>
      <c r="J920" s="875" t="s">
        <v>4037</v>
      </c>
      <c r="K920" s="33" t="s">
        <v>4038</v>
      </c>
      <c r="L920" s="13" t="s">
        <v>1674</v>
      </c>
      <c r="M920" s="13">
        <v>0</v>
      </c>
      <c r="N920" s="14"/>
    </row>
    <row r="921" ht="18.95" customHeight="1" spans="1:14">
      <c r="A921" s="44"/>
      <c r="B921" s="44"/>
      <c r="C921" s="44"/>
      <c r="D921" s="44"/>
      <c r="E921" s="44"/>
      <c r="F921" s="44"/>
      <c r="G921" s="45"/>
      <c r="H921" s="15" t="s">
        <v>4039</v>
      </c>
      <c r="I921" s="33" t="s">
        <v>4040</v>
      </c>
      <c r="J921" s="875" t="s">
        <v>4040</v>
      </c>
      <c r="K921" s="33" t="s">
        <v>4041</v>
      </c>
      <c r="L921" s="13" t="s">
        <v>1674</v>
      </c>
      <c r="M921" s="13">
        <v>216</v>
      </c>
      <c r="N921" s="14"/>
    </row>
    <row r="922" ht="18.95" customHeight="1" spans="1:14">
      <c r="A922" s="44"/>
      <c r="B922" s="44"/>
      <c r="C922" s="44"/>
      <c r="D922" s="44"/>
      <c r="E922" s="44"/>
      <c r="F922" s="44"/>
      <c r="G922" s="45"/>
      <c r="H922" s="15" t="s">
        <v>4042</v>
      </c>
      <c r="I922" s="33" t="s">
        <v>4043</v>
      </c>
      <c r="J922" s="875" t="s">
        <v>4043</v>
      </c>
      <c r="K922" s="33" t="s">
        <v>4044</v>
      </c>
      <c r="L922" s="13" t="s">
        <v>1674</v>
      </c>
      <c r="M922" s="13">
        <v>0</v>
      </c>
      <c r="N922" s="14"/>
    </row>
    <row r="923" ht="18.95" customHeight="1" spans="1:14">
      <c r="A923" s="44"/>
      <c r="B923" s="44"/>
      <c r="C923" s="44"/>
      <c r="D923" s="44"/>
      <c r="E923" s="44"/>
      <c r="F923" s="44"/>
      <c r="G923" s="45"/>
      <c r="H923" s="15" t="s">
        <v>4045</v>
      </c>
      <c r="I923" s="33" t="s">
        <v>4046</v>
      </c>
      <c r="J923" s="875" t="s">
        <v>4046</v>
      </c>
      <c r="K923" s="33" t="s">
        <v>4047</v>
      </c>
      <c r="L923" s="13" t="s">
        <v>1674</v>
      </c>
      <c r="M923" s="13">
        <v>1</v>
      </c>
      <c r="N923" s="14"/>
    </row>
    <row r="924" ht="18.95" customHeight="1" spans="1:14">
      <c r="A924" s="44"/>
      <c r="B924" s="44"/>
      <c r="C924" s="44"/>
      <c r="D924" s="44"/>
      <c r="E924" s="44"/>
      <c r="F924" s="44"/>
      <c r="G924" s="45"/>
      <c r="H924" s="15" t="s">
        <v>4048</v>
      </c>
      <c r="I924" s="33" t="s">
        <v>4049</v>
      </c>
      <c r="J924" s="875" t="s">
        <v>4049</v>
      </c>
      <c r="K924" s="33" t="s">
        <v>4050</v>
      </c>
      <c r="L924" s="13" t="s">
        <v>1674</v>
      </c>
      <c r="M924" s="13">
        <v>0</v>
      </c>
      <c r="N924" s="14"/>
    </row>
    <row r="925" ht="18.95" customHeight="1" spans="1:14">
      <c r="A925" s="44"/>
      <c r="B925" s="44"/>
      <c r="C925" s="44"/>
      <c r="D925" s="44"/>
      <c r="E925" s="44"/>
      <c r="F925" s="44"/>
      <c r="G925" s="45"/>
      <c r="H925" s="15" t="s">
        <v>4051</v>
      </c>
      <c r="I925" s="33" t="s">
        <v>4052</v>
      </c>
      <c r="J925" s="875" t="s">
        <v>4052</v>
      </c>
      <c r="K925" s="33" t="s">
        <v>4053</v>
      </c>
      <c r="L925" s="13" t="s">
        <v>1674</v>
      </c>
      <c r="M925" s="13">
        <v>10</v>
      </c>
      <c r="N925" s="14"/>
    </row>
    <row r="926" ht="18.95" customHeight="1" spans="1:14">
      <c r="A926" s="44"/>
      <c r="B926" s="44"/>
      <c r="C926" s="44"/>
      <c r="D926" s="44"/>
      <c r="E926" s="44"/>
      <c r="F926" s="44"/>
      <c r="G926" s="45"/>
      <c r="H926" s="15" t="s">
        <v>4054</v>
      </c>
      <c r="I926" s="33" t="s">
        <v>4055</v>
      </c>
      <c r="J926" s="875" t="s">
        <v>4055</v>
      </c>
      <c r="K926" s="33" t="s">
        <v>4056</v>
      </c>
      <c r="L926" s="13" t="s">
        <v>1674</v>
      </c>
      <c r="M926" s="13">
        <v>0</v>
      </c>
      <c r="N926" s="14"/>
    </row>
    <row r="927" ht="18.95" customHeight="1" spans="1:14">
      <c r="A927" s="44"/>
      <c r="B927" s="44"/>
      <c r="C927" s="44"/>
      <c r="D927" s="44"/>
      <c r="E927" s="44"/>
      <c r="F927" s="44"/>
      <c r="G927" s="45"/>
      <c r="H927" s="15" t="s">
        <v>4057</v>
      </c>
      <c r="I927" s="33" t="s">
        <v>4058</v>
      </c>
      <c r="J927" s="875" t="s">
        <v>4058</v>
      </c>
      <c r="K927" s="33" t="s">
        <v>4059</v>
      </c>
      <c r="L927" s="13" t="s">
        <v>1674</v>
      </c>
      <c r="M927" s="13">
        <v>119</v>
      </c>
      <c r="N927" s="14"/>
    </row>
    <row r="928" ht="18.95" customHeight="1" spans="1:14">
      <c r="A928" s="44"/>
      <c r="B928" s="44"/>
      <c r="C928" s="44"/>
      <c r="D928" s="44"/>
      <c r="E928" s="44"/>
      <c r="F928" s="44"/>
      <c r="G928" s="45"/>
      <c r="H928" s="15" t="s">
        <v>4060</v>
      </c>
      <c r="I928" s="33" t="s">
        <v>4061</v>
      </c>
      <c r="J928" s="875" t="s">
        <v>4061</v>
      </c>
      <c r="K928" s="33" t="s">
        <v>4062</v>
      </c>
      <c r="L928" s="13" t="s">
        <v>1674</v>
      </c>
      <c r="M928" s="13">
        <v>0</v>
      </c>
      <c r="N928" s="14"/>
    </row>
    <row r="929" ht="18.95" customHeight="1" spans="1:14">
      <c r="A929" s="44"/>
      <c r="B929" s="44"/>
      <c r="C929" s="44"/>
      <c r="D929" s="44"/>
      <c r="E929" s="44"/>
      <c r="F929" s="44"/>
      <c r="G929" s="45"/>
      <c r="H929" s="15" t="s">
        <v>4063</v>
      </c>
      <c r="I929" s="33" t="s">
        <v>4064</v>
      </c>
      <c r="J929" s="875" t="s">
        <v>4064</v>
      </c>
      <c r="K929" s="33" t="s">
        <v>4065</v>
      </c>
      <c r="L929" s="13" t="s">
        <v>1674</v>
      </c>
      <c r="M929" s="13">
        <v>0</v>
      </c>
      <c r="N929" s="14"/>
    </row>
    <row r="930" ht="18.95" customHeight="1" spans="1:14">
      <c r="A930" s="44"/>
      <c r="B930" s="44"/>
      <c r="C930" s="44"/>
      <c r="D930" s="44"/>
      <c r="E930" s="44"/>
      <c r="F930" s="44"/>
      <c r="G930" s="45"/>
      <c r="H930" s="15" t="s">
        <v>4066</v>
      </c>
      <c r="I930" s="33" t="s">
        <v>4067</v>
      </c>
      <c r="J930" s="875" t="s">
        <v>4067</v>
      </c>
      <c r="K930" s="33" t="s">
        <v>4068</v>
      </c>
      <c r="L930" s="13" t="s">
        <v>1674</v>
      </c>
      <c r="M930" s="13">
        <v>0</v>
      </c>
      <c r="N930" s="14"/>
    </row>
    <row r="931" ht="18.95" customHeight="1" spans="1:14">
      <c r="A931" s="44"/>
      <c r="B931" s="44"/>
      <c r="C931" s="44"/>
      <c r="D931" s="44"/>
      <c r="E931" s="44"/>
      <c r="F931" s="44"/>
      <c r="G931" s="45"/>
      <c r="H931" s="15" t="s">
        <v>4069</v>
      </c>
      <c r="I931" s="33" t="s">
        <v>4070</v>
      </c>
      <c r="J931" s="875" t="s">
        <v>4070</v>
      </c>
      <c r="K931" s="33" t="s">
        <v>4071</v>
      </c>
      <c r="L931" s="13" t="s">
        <v>1674</v>
      </c>
      <c r="M931" s="13">
        <v>0</v>
      </c>
      <c r="N931" s="14"/>
    </row>
    <row r="932" ht="18.95" customHeight="1" spans="1:14">
      <c r="A932" s="44"/>
      <c r="B932" s="44"/>
      <c r="C932" s="44"/>
      <c r="D932" s="44"/>
      <c r="E932" s="44"/>
      <c r="F932" s="44"/>
      <c r="G932" s="45"/>
      <c r="H932" s="15" t="s">
        <v>4072</v>
      </c>
      <c r="I932" s="33" t="s">
        <v>4073</v>
      </c>
      <c r="J932" s="875" t="s">
        <v>4073</v>
      </c>
      <c r="K932" s="33" t="s">
        <v>4074</v>
      </c>
      <c r="L932" s="13" t="s">
        <v>1674</v>
      </c>
      <c r="M932" s="13">
        <v>150</v>
      </c>
      <c r="N932" s="14"/>
    </row>
    <row r="933" ht="18.95" customHeight="1" spans="1:14">
      <c r="A933" s="44"/>
      <c r="B933" s="44"/>
      <c r="C933" s="44"/>
      <c r="D933" s="44"/>
      <c r="E933" s="44"/>
      <c r="F933" s="44"/>
      <c r="G933" s="45"/>
      <c r="H933" s="15" t="s">
        <v>4075</v>
      </c>
      <c r="I933" s="33" t="s">
        <v>4076</v>
      </c>
      <c r="J933" s="875" t="s">
        <v>4076</v>
      </c>
      <c r="K933" s="33" t="s">
        <v>4077</v>
      </c>
      <c r="L933" s="13" t="s">
        <v>1674</v>
      </c>
      <c r="M933" s="13">
        <v>1</v>
      </c>
      <c r="N933" s="14"/>
    </row>
    <row r="934" ht="18.95" customHeight="1" spans="1:14">
      <c r="A934" s="44"/>
      <c r="B934" s="44"/>
      <c r="C934" s="44"/>
      <c r="D934" s="44"/>
      <c r="E934" s="44"/>
      <c r="F934" s="44"/>
      <c r="G934" s="45"/>
      <c r="H934" s="15" t="s">
        <v>4078</v>
      </c>
      <c r="I934" s="33" t="s">
        <v>4079</v>
      </c>
      <c r="J934" s="875" t="s">
        <v>4079</v>
      </c>
      <c r="K934" s="33" t="s">
        <v>4080</v>
      </c>
      <c r="L934" s="13" t="s">
        <v>1674</v>
      </c>
      <c r="M934" s="13">
        <v>5</v>
      </c>
      <c r="N934" s="14"/>
    </row>
    <row r="935" ht="18.95" customHeight="1" spans="1:14">
      <c r="A935" s="44"/>
      <c r="B935" s="44"/>
      <c r="C935" s="44"/>
      <c r="D935" s="44"/>
      <c r="E935" s="44"/>
      <c r="F935" s="44"/>
      <c r="G935" s="45"/>
      <c r="H935" s="15" t="s">
        <v>4081</v>
      </c>
      <c r="I935" s="33" t="s">
        <v>4082</v>
      </c>
      <c r="J935" s="875" t="s">
        <v>4082</v>
      </c>
      <c r="K935" s="33" t="s">
        <v>4083</v>
      </c>
      <c r="L935" s="13" t="s">
        <v>1674</v>
      </c>
      <c r="M935" s="13">
        <v>184</v>
      </c>
      <c r="N935" s="14"/>
    </row>
    <row r="936" ht="18.95" customHeight="1" spans="1:14">
      <c r="A936" s="44"/>
      <c r="B936" s="44"/>
      <c r="C936" s="44"/>
      <c r="D936" s="44"/>
      <c r="E936" s="44"/>
      <c r="F936" s="44"/>
      <c r="G936" s="45"/>
      <c r="H936" s="15" t="s">
        <v>4084</v>
      </c>
      <c r="I936" s="33" t="s">
        <v>4085</v>
      </c>
      <c r="J936" s="875" t="s">
        <v>4085</v>
      </c>
      <c r="K936" s="33" t="s">
        <v>4086</v>
      </c>
      <c r="L936" s="13" t="s">
        <v>1674</v>
      </c>
      <c r="M936" s="13">
        <v>11</v>
      </c>
      <c r="N936" s="14"/>
    </row>
    <row r="937" ht="18.95" customHeight="1" spans="1:14">
      <c r="A937" s="44"/>
      <c r="B937" s="44"/>
      <c r="C937" s="44"/>
      <c r="D937" s="44"/>
      <c r="E937" s="44"/>
      <c r="F937" s="44"/>
      <c r="G937" s="45"/>
      <c r="H937" s="15" t="s">
        <v>407</v>
      </c>
      <c r="I937" s="33" t="s">
        <v>4087</v>
      </c>
      <c r="J937" s="875" t="s">
        <v>4087</v>
      </c>
      <c r="K937" s="33" t="s">
        <v>4088</v>
      </c>
      <c r="L937" s="13" t="s">
        <v>1674</v>
      </c>
      <c r="M937" s="13">
        <v>8434</v>
      </c>
      <c r="N937" s="14"/>
    </row>
    <row r="938" ht="18.95" customHeight="1" spans="1:14">
      <c r="A938" s="44"/>
      <c r="B938" s="44"/>
      <c r="C938" s="44"/>
      <c r="D938" s="44"/>
      <c r="E938" s="44"/>
      <c r="F938" s="44"/>
      <c r="G938" s="45"/>
      <c r="H938" s="15" t="s">
        <v>149</v>
      </c>
      <c r="I938" s="33" t="s">
        <v>4089</v>
      </c>
      <c r="J938" s="875" t="s">
        <v>4089</v>
      </c>
      <c r="K938" s="33" t="s">
        <v>1684</v>
      </c>
      <c r="L938" s="13" t="s">
        <v>1674</v>
      </c>
      <c r="M938" s="13">
        <v>77</v>
      </c>
      <c r="N938" s="14"/>
    </row>
    <row r="939" ht="18.95" customHeight="1" spans="1:14">
      <c r="A939" s="44"/>
      <c r="B939" s="44"/>
      <c r="C939" s="44"/>
      <c r="D939" s="44"/>
      <c r="E939" s="44"/>
      <c r="F939" s="44"/>
      <c r="G939" s="45"/>
      <c r="H939" s="15" t="s">
        <v>150</v>
      </c>
      <c r="I939" s="33" t="s">
        <v>4090</v>
      </c>
      <c r="J939" s="875" t="s">
        <v>4090</v>
      </c>
      <c r="K939" s="33" t="s">
        <v>1688</v>
      </c>
      <c r="L939" s="13" t="s">
        <v>1674</v>
      </c>
      <c r="M939" s="13">
        <v>33</v>
      </c>
      <c r="N939" s="14"/>
    </row>
    <row r="940" ht="18.95" customHeight="1" spans="1:14">
      <c r="A940" s="44"/>
      <c r="B940" s="44"/>
      <c r="C940" s="44"/>
      <c r="D940" s="44"/>
      <c r="E940" s="44"/>
      <c r="F940" s="44"/>
      <c r="G940" s="45"/>
      <c r="H940" s="15" t="s">
        <v>3906</v>
      </c>
      <c r="I940" s="33" t="s">
        <v>4091</v>
      </c>
      <c r="J940" s="875" t="s">
        <v>4091</v>
      </c>
      <c r="K940" s="33" t="s">
        <v>1693</v>
      </c>
      <c r="L940" s="13" t="s">
        <v>1674</v>
      </c>
      <c r="M940" s="13">
        <v>0</v>
      </c>
      <c r="N940" s="14"/>
    </row>
    <row r="941" ht="18.95" customHeight="1" spans="1:14">
      <c r="A941" s="44"/>
      <c r="B941" s="44"/>
      <c r="C941" s="44"/>
      <c r="D941" s="44"/>
      <c r="E941" s="44"/>
      <c r="F941" s="44"/>
      <c r="G941" s="45"/>
      <c r="H941" s="15" t="s">
        <v>408</v>
      </c>
      <c r="I941" s="33" t="s">
        <v>4092</v>
      </c>
      <c r="J941" s="875" t="s">
        <v>4092</v>
      </c>
      <c r="K941" s="33" t="s">
        <v>4093</v>
      </c>
      <c r="L941" s="13" t="s">
        <v>1674</v>
      </c>
      <c r="M941" s="13">
        <v>746</v>
      </c>
      <c r="N941" s="14"/>
    </row>
    <row r="942" ht="18.95" customHeight="1" spans="1:14">
      <c r="A942" s="44"/>
      <c r="B942" s="44"/>
      <c r="C942" s="44"/>
      <c r="D942" s="44"/>
      <c r="E942" s="44"/>
      <c r="F942" s="44"/>
      <c r="G942" s="45"/>
      <c r="H942" s="15" t="s">
        <v>409</v>
      </c>
      <c r="I942" s="33" t="s">
        <v>4094</v>
      </c>
      <c r="J942" s="875" t="s">
        <v>4094</v>
      </c>
      <c r="K942" s="33" t="s">
        <v>4095</v>
      </c>
      <c r="L942" s="13" t="s">
        <v>1674</v>
      </c>
      <c r="M942" s="13">
        <v>1369</v>
      </c>
      <c r="N942" s="14"/>
    </row>
    <row r="943" ht="18.95" customHeight="1" spans="1:14">
      <c r="A943" s="44"/>
      <c r="B943" s="44"/>
      <c r="C943" s="44"/>
      <c r="D943" s="44"/>
      <c r="E943" s="44"/>
      <c r="F943" s="44"/>
      <c r="G943" s="45"/>
      <c r="H943" s="15" t="s">
        <v>4096</v>
      </c>
      <c r="I943" s="875" t="s">
        <v>4097</v>
      </c>
      <c r="J943" s="875" t="s">
        <v>4097</v>
      </c>
      <c r="K943" s="33" t="s">
        <v>4098</v>
      </c>
      <c r="L943" s="13" t="s">
        <v>1674</v>
      </c>
      <c r="M943" s="13">
        <v>0</v>
      </c>
      <c r="N943" s="14"/>
    </row>
    <row r="944" ht="18.95" customHeight="1" spans="1:14">
      <c r="A944" s="44"/>
      <c r="B944" s="44"/>
      <c r="C944" s="44"/>
      <c r="D944" s="44"/>
      <c r="E944" s="44"/>
      <c r="F944" s="44"/>
      <c r="G944" s="45"/>
      <c r="H944" s="15" t="s">
        <v>4099</v>
      </c>
      <c r="I944" s="33" t="s">
        <v>4100</v>
      </c>
      <c r="J944" s="875" t="s">
        <v>4100</v>
      </c>
      <c r="K944" s="33" t="s">
        <v>4101</v>
      </c>
      <c r="L944" s="13" t="s">
        <v>1674</v>
      </c>
      <c r="M944" s="13">
        <v>0</v>
      </c>
      <c r="N944" s="14"/>
    </row>
    <row r="945" ht="18.95" customHeight="1" spans="1:14">
      <c r="A945" s="44"/>
      <c r="B945" s="44"/>
      <c r="C945" s="44"/>
      <c r="D945" s="44"/>
      <c r="E945" s="44"/>
      <c r="F945" s="44"/>
      <c r="G945" s="45"/>
      <c r="H945" s="15" t="s">
        <v>410</v>
      </c>
      <c r="I945" s="33" t="s">
        <v>4102</v>
      </c>
      <c r="J945" s="875" t="s">
        <v>4102</v>
      </c>
      <c r="K945" s="33" t="s">
        <v>4103</v>
      </c>
      <c r="L945" s="13" t="s">
        <v>1674</v>
      </c>
      <c r="M945" s="13">
        <v>312</v>
      </c>
      <c r="N945" s="14"/>
    </row>
    <row r="946" ht="18.95" customHeight="1" spans="1:14">
      <c r="A946" s="44"/>
      <c r="B946" s="44"/>
      <c r="C946" s="44"/>
      <c r="D946" s="44"/>
      <c r="E946" s="44"/>
      <c r="F946" s="44"/>
      <c r="G946" s="45"/>
      <c r="H946" s="15" t="s">
        <v>4104</v>
      </c>
      <c r="I946" s="33" t="s">
        <v>4105</v>
      </c>
      <c r="J946" s="875" t="s">
        <v>4105</v>
      </c>
      <c r="K946" s="33" t="s">
        <v>4106</v>
      </c>
      <c r="L946" s="13" t="s">
        <v>1674</v>
      </c>
      <c r="M946" s="13">
        <v>0</v>
      </c>
      <c r="N946" s="14"/>
    </row>
    <row r="947" ht="18.95" customHeight="1" spans="1:14">
      <c r="A947" s="44"/>
      <c r="B947" s="44"/>
      <c r="C947" s="44"/>
      <c r="D947" s="44"/>
      <c r="E947" s="44"/>
      <c r="F947" s="44"/>
      <c r="G947" s="45"/>
      <c r="H947" s="15" t="s">
        <v>411</v>
      </c>
      <c r="I947" s="33" t="s">
        <v>4107</v>
      </c>
      <c r="J947" s="875" t="s">
        <v>4107</v>
      </c>
      <c r="K947" s="33" t="s">
        <v>4108</v>
      </c>
      <c r="L947" s="13" t="s">
        <v>1674</v>
      </c>
      <c r="M947" s="13">
        <v>144</v>
      </c>
      <c r="N947" s="14"/>
    </row>
    <row r="948" ht="18.95" customHeight="1" spans="1:14">
      <c r="A948" s="44"/>
      <c r="B948" s="44"/>
      <c r="C948" s="44"/>
      <c r="D948" s="44"/>
      <c r="E948" s="44"/>
      <c r="F948" s="44"/>
      <c r="G948" s="45"/>
      <c r="H948" s="15" t="s">
        <v>4109</v>
      </c>
      <c r="I948" s="33" t="s">
        <v>4110</v>
      </c>
      <c r="J948" s="875" t="s">
        <v>4110</v>
      </c>
      <c r="K948" s="33" t="s">
        <v>4111</v>
      </c>
      <c r="L948" s="13" t="s">
        <v>1674</v>
      </c>
      <c r="M948" s="13">
        <v>0</v>
      </c>
      <c r="N948" s="14"/>
    </row>
    <row r="949" ht="18.95" customHeight="1" spans="1:14">
      <c r="A949" s="44"/>
      <c r="B949" s="44"/>
      <c r="C949" s="44"/>
      <c r="D949" s="44"/>
      <c r="E949" s="44"/>
      <c r="F949" s="44"/>
      <c r="G949" s="45"/>
      <c r="H949" s="15" t="s">
        <v>4112</v>
      </c>
      <c r="I949" s="33" t="s">
        <v>4113</v>
      </c>
      <c r="J949" s="875" t="s">
        <v>4113</v>
      </c>
      <c r="K949" s="33" t="s">
        <v>4114</v>
      </c>
      <c r="L949" s="13" t="s">
        <v>1674</v>
      </c>
      <c r="M949" s="13">
        <v>0</v>
      </c>
      <c r="N949" s="14"/>
    </row>
    <row r="950" ht="18.95" customHeight="1" spans="1:14">
      <c r="A950" s="44"/>
      <c r="B950" s="44"/>
      <c r="C950" s="44"/>
      <c r="D950" s="44"/>
      <c r="E950" s="44"/>
      <c r="F950" s="44"/>
      <c r="G950" s="45"/>
      <c r="H950" s="15" t="s">
        <v>4115</v>
      </c>
      <c r="I950" s="33" t="s">
        <v>4116</v>
      </c>
      <c r="J950" s="875" t="s">
        <v>4116</v>
      </c>
      <c r="K950" s="33" t="s">
        <v>4117</v>
      </c>
      <c r="L950" s="13" t="s">
        <v>1674</v>
      </c>
      <c r="M950" s="13">
        <v>0</v>
      </c>
      <c r="N950" s="14"/>
    </row>
    <row r="951" ht="18.95" customHeight="1" spans="1:14">
      <c r="A951" s="44"/>
      <c r="B951" s="44"/>
      <c r="C951" s="44"/>
      <c r="D951" s="44"/>
      <c r="E951" s="44"/>
      <c r="F951" s="44"/>
      <c r="G951" s="45"/>
      <c r="H951" s="15" t="s">
        <v>412</v>
      </c>
      <c r="I951" s="33" t="s">
        <v>4118</v>
      </c>
      <c r="J951" s="875" t="s">
        <v>4118</v>
      </c>
      <c r="K951" s="33" t="s">
        <v>4119</v>
      </c>
      <c r="L951" s="13" t="s">
        <v>1674</v>
      </c>
      <c r="M951" s="13">
        <v>305</v>
      </c>
      <c r="N951" s="14"/>
    </row>
    <row r="952" ht="18.95" customHeight="1" spans="1:14">
      <c r="A952" s="44"/>
      <c r="B952" s="44"/>
      <c r="C952" s="44"/>
      <c r="D952" s="44"/>
      <c r="E952" s="44"/>
      <c r="F952" s="44"/>
      <c r="G952" s="45"/>
      <c r="H952" s="15" t="s">
        <v>413</v>
      </c>
      <c r="I952" s="33" t="s">
        <v>4120</v>
      </c>
      <c r="J952" s="875" t="s">
        <v>4120</v>
      </c>
      <c r="K952" s="33" t="s">
        <v>4121</v>
      </c>
      <c r="L952" s="13" t="s">
        <v>1674</v>
      </c>
      <c r="M952" s="13">
        <v>686</v>
      </c>
      <c r="N952" s="14"/>
    </row>
    <row r="953" ht="18.95" customHeight="1" spans="1:14">
      <c r="A953" s="44"/>
      <c r="B953" s="44"/>
      <c r="C953" s="44"/>
      <c r="D953" s="44"/>
      <c r="E953" s="44"/>
      <c r="F953" s="44"/>
      <c r="G953" s="45"/>
      <c r="H953" s="15" t="s">
        <v>4122</v>
      </c>
      <c r="I953" s="33" t="s">
        <v>4123</v>
      </c>
      <c r="J953" s="875" t="s">
        <v>4123</v>
      </c>
      <c r="K953" s="33" t="s">
        <v>4124</v>
      </c>
      <c r="L953" s="13" t="s">
        <v>1674</v>
      </c>
      <c r="M953" s="13">
        <v>3858</v>
      </c>
      <c r="N953" s="14"/>
    </row>
    <row r="954" ht="18.95" customHeight="1" spans="1:14">
      <c r="A954" s="44"/>
      <c r="B954" s="44"/>
      <c r="C954" s="44"/>
      <c r="D954" s="44"/>
      <c r="E954" s="44"/>
      <c r="F954" s="44"/>
      <c r="G954" s="45"/>
      <c r="H954" s="15" t="s">
        <v>4125</v>
      </c>
      <c r="I954" s="33" t="s">
        <v>4126</v>
      </c>
      <c r="J954" s="875" t="s">
        <v>4126</v>
      </c>
      <c r="K954" s="33" t="s">
        <v>4127</v>
      </c>
      <c r="L954" s="13" t="s">
        <v>1674</v>
      </c>
      <c r="M954" s="13">
        <v>0</v>
      </c>
      <c r="N954" s="14"/>
    </row>
    <row r="955" ht="18.95" customHeight="1" spans="1:14">
      <c r="A955" s="44"/>
      <c r="B955" s="44"/>
      <c r="C955" s="44"/>
      <c r="D955" s="44"/>
      <c r="E955" s="44"/>
      <c r="F955" s="44"/>
      <c r="G955" s="45"/>
      <c r="H955" s="15" t="s">
        <v>4128</v>
      </c>
      <c r="I955" s="33" t="s">
        <v>4129</v>
      </c>
      <c r="J955" s="875" t="s">
        <v>4129</v>
      </c>
      <c r="K955" s="33" t="s">
        <v>4130</v>
      </c>
      <c r="L955" s="13" t="s">
        <v>1674</v>
      </c>
      <c r="M955" s="13">
        <v>0</v>
      </c>
      <c r="N955" s="14"/>
    </row>
    <row r="956" ht="18.95" customHeight="1" spans="1:14">
      <c r="A956" s="44"/>
      <c r="B956" s="44"/>
      <c r="C956" s="44"/>
      <c r="D956" s="44"/>
      <c r="E956" s="44"/>
      <c r="F956" s="44"/>
      <c r="G956" s="45"/>
      <c r="H956" s="15" t="s">
        <v>4131</v>
      </c>
      <c r="I956" s="33" t="s">
        <v>4132</v>
      </c>
      <c r="J956" s="875" t="s">
        <v>4132</v>
      </c>
      <c r="K956" s="33" t="s">
        <v>4133</v>
      </c>
      <c r="L956" s="13" t="s">
        <v>1674</v>
      </c>
      <c r="M956" s="13">
        <v>0</v>
      </c>
      <c r="N956" s="14"/>
    </row>
    <row r="957" ht="18.95" customHeight="1" spans="1:14">
      <c r="A957" s="44"/>
      <c r="B957" s="44"/>
      <c r="C957" s="44"/>
      <c r="D957" s="44"/>
      <c r="E957" s="44"/>
      <c r="F957" s="44"/>
      <c r="G957" s="45"/>
      <c r="H957" s="15" t="s">
        <v>4134</v>
      </c>
      <c r="I957" s="33" t="s">
        <v>4135</v>
      </c>
      <c r="J957" s="875" t="s">
        <v>4135</v>
      </c>
      <c r="K957" s="33" t="s">
        <v>4136</v>
      </c>
      <c r="L957" s="13" t="s">
        <v>1674</v>
      </c>
      <c r="M957" s="13">
        <v>0</v>
      </c>
      <c r="N957" s="14"/>
    </row>
    <row r="958" ht="18.95" customHeight="1" spans="1:14">
      <c r="A958" s="44"/>
      <c r="B958" s="44"/>
      <c r="C958" s="44"/>
      <c r="D958" s="44"/>
      <c r="E958" s="44"/>
      <c r="F958" s="44"/>
      <c r="G958" s="45"/>
      <c r="H958" s="15" t="s">
        <v>4137</v>
      </c>
      <c r="I958" s="33" t="s">
        <v>4138</v>
      </c>
      <c r="J958" s="875" t="s">
        <v>4138</v>
      </c>
      <c r="K958" s="33" t="s">
        <v>4139</v>
      </c>
      <c r="L958" s="13" t="s">
        <v>1674</v>
      </c>
      <c r="M958" s="13">
        <v>110</v>
      </c>
      <c r="N958" s="14"/>
    </row>
    <row r="959" ht="18.95" customHeight="1" spans="1:14">
      <c r="A959" s="44"/>
      <c r="B959" s="44"/>
      <c r="C959" s="44"/>
      <c r="D959" s="44"/>
      <c r="E959" s="44"/>
      <c r="F959" s="44"/>
      <c r="G959" s="45"/>
      <c r="H959" s="15" t="s">
        <v>4140</v>
      </c>
      <c r="I959" s="33" t="s">
        <v>4141</v>
      </c>
      <c r="J959" s="875" t="s">
        <v>4141</v>
      </c>
      <c r="K959" s="33" t="s">
        <v>4142</v>
      </c>
      <c r="L959" s="13" t="s">
        <v>1674</v>
      </c>
      <c r="M959" s="13">
        <v>0</v>
      </c>
      <c r="N959" s="14"/>
    </row>
    <row r="960" ht="18.95" customHeight="1" spans="1:14">
      <c r="A960" s="44"/>
      <c r="B960" s="44"/>
      <c r="C960" s="44"/>
      <c r="D960" s="44"/>
      <c r="E960" s="44"/>
      <c r="F960" s="44"/>
      <c r="G960" s="45"/>
      <c r="H960" s="15" t="s">
        <v>4060</v>
      </c>
      <c r="I960" s="33" t="s">
        <v>4143</v>
      </c>
      <c r="J960" s="875" t="s">
        <v>4143</v>
      </c>
      <c r="K960" s="33" t="s">
        <v>4062</v>
      </c>
      <c r="L960" s="13" t="s">
        <v>1674</v>
      </c>
      <c r="M960" s="13">
        <v>0</v>
      </c>
      <c r="N960" s="14"/>
    </row>
    <row r="961" ht="18.95" customHeight="1" spans="1:14">
      <c r="A961" s="44"/>
      <c r="B961" s="44"/>
      <c r="C961" s="44"/>
      <c r="D961" s="44"/>
      <c r="E961" s="44"/>
      <c r="F961" s="44"/>
      <c r="G961" s="45"/>
      <c r="H961" s="15" t="s">
        <v>4144</v>
      </c>
      <c r="I961" s="33" t="s">
        <v>4145</v>
      </c>
      <c r="J961" s="875" t="s">
        <v>4145</v>
      </c>
      <c r="K961" s="33" t="s">
        <v>4146</v>
      </c>
      <c r="L961" s="13" t="s">
        <v>1674</v>
      </c>
      <c r="M961" s="13">
        <v>0</v>
      </c>
      <c r="N961" s="14"/>
    </row>
    <row r="962" ht="18.95" customHeight="1" spans="1:14">
      <c r="A962" s="44"/>
      <c r="B962" s="44"/>
      <c r="C962" s="44"/>
      <c r="D962" s="44"/>
      <c r="E962" s="44"/>
      <c r="F962" s="44"/>
      <c r="G962" s="45"/>
      <c r="H962" s="15" t="s">
        <v>414</v>
      </c>
      <c r="I962" s="33" t="s">
        <v>4147</v>
      </c>
      <c r="J962" s="875" t="s">
        <v>4147</v>
      </c>
      <c r="K962" s="33" t="s">
        <v>4148</v>
      </c>
      <c r="L962" s="13" t="s">
        <v>1674</v>
      </c>
      <c r="M962" s="13">
        <v>768</v>
      </c>
      <c r="N962" s="14"/>
    </row>
    <row r="963" ht="18.95" customHeight="1" spans="1:14">
      <c r="A963" s="44"/>
      <c r="B963" s="44"/>
      <c r="C963" s="44"/>
      <c r="D963" s="44"/>
      <c r="E963" s="44"/>
      <c r="F963" s="44"/>
      <c r="G963" s="45"/>
      <c r="H963" s="15" t="s">
        <v>4149</v>
      </c>
      <c r="I963" s="33" t="s">
        <v>4150</v>
      </c>
      <c r="J963" s="875" t="s">
        <v>4150</v>
      </c>
      <c r="K963" s="33" t="s">
        <v>4151</v>
      </c>
      <c r="L963" s="13" t="s">
        <v>1674</v>
      </c>
      <c r="M963" s="13">
        <v>26</v>
      </c>
      <c r="N963" s="14"/>
    </row>
    <row r="964" ht="18.95" customHeight="1" spans="1:14">
      <c r="A964" s="44"/>
      <c r="B964" s="44"/>
      <c r="C964" s="44"/>
      <c r="D964" s="44"/>
      <c r="E964" s="44"/>
      <c r="F964" s="44"/>
      <c r="G964" s="45"/>
      <c r="H964" s="15" t="s">
        <v>4152</v>
      </c>
      <c r="I964" s="33" t="s">
        <v>4153</v>
      </c>
      <c r="J964" s="875" t="s">
        <v>4153</v>
      </c>
      <c r="K964" s="33" t="s">
        <v>4154</v>
      </c>
      <c r="L964" s="13" t="s">
        <v>1674</v>
      </c>
      <c r="M964" s="13">
        <v>0</v>
      </c>
      <c r="N964" s="14"/>
    </row>
    <row r="965" ht="18.95" customHeight="1" spans="1:14">
      <c r="A965" s="44"/>
      <c r="B965" s="44"/>
      <c r="C965" s="44"/>
      <c r="D965" s="44"/>
      <c r="E965" s="44"/>
      <c r="F965" s="44"/>
      <c r="G965" s="45"/>
      <c r="H965" s="15" t="s">
        <v>149</v>
      </c>
      <c r="I965" s="33" t="s">
        <v>4155</v>
      </c>
      <c r="J965" s="875" t="s">
        <v>4155</v>
      </c>
      <c r="K965" s="33" t="s">
        <v>1684</v>
      </c>
      <c r="L965" s="13" t="s">
        <v>1674</v>
      </c>
      <c r="M965" s="13">
        <v>0</v>
      </c>
      <c r="N965" s="14"/>
    </row>
    <row r="966" ht="18.95" customHeight="1" spans="1:14">
      <c r="A966" s="44"/>
      <c r="B966" s="44"/>
      <c r="C966" s="44"/>
      <c r="D966" s="44"/>
      <c r="E966" s="44"/>
      <c r="F966" s="44"/>
      <c r="G966" s="45"/>
      <c r="H966" s="15" t="s">
        <v>150</v>
      </c>
      <c r="I966" s="33" t="s">
        <v>4156</v>
      </c>
      <c r="J966" s="875" t="s">
        <v>4156</v>
      </c>
      <c r="K966" s="33" t="s">
        <v>1688</v>
      </c>
      <c r="L966" s="13" t="s">
        <v>1674</v>
      </c>
      <c r="M966" s="13">
        <v>0</v>
      </c>
      <c r="N966" s="14"/>
    </row>
    <row r="967" ht="18.95" customHeight="1" spans="1:14">
      <c r="A967" s="44"/>
      <c r="B967" s="44"/>
      <c r="C967" s="44"/>
      <c r="D967" s="44"/>
      <c r="E967" s="44"/>
      <c r="F967" s="44"/>
      <c r="G967" s="45"/>
      <c r="H967" s="15" t="s">
        <v>3906</v>
      </c>
      <c r="I967" s="33" t="s">
        <v>4157</v>
      </c>
      <c r="J967" s="875" t="s">
        <v>4157</v>
      </c>
      <c r="K967" s="33" t="s">
        <v>1693</v>
      </c>
      <c r="L967" s="13" t="s">
        <v>1674</v>
      </c>
      <c r="M967" s="13">
        <v>0</v>
      </c>
      <c r="N967" s="14"/>
    </row>
    <row r="968" ht="18.95" customHeight="1" spans="1:14">
      <c r="A968" s="44"/>
      <c r="B968" s="44"/>
      <c r="C968" s="44"/>
      <c r="D968" s="44"/>
      <c r="E968" s="44"/>
      <c r="F968" s="44"/>
      <c r="G968" s="45"/>
      <c r="H968" s="15" t="s">
        <v>4158</v>
      </c>
      <c r="I968" s="33" t="s">
        <v>4159</v>
      </c>
      <c r="J968" s="875" t="s">
        <v>4159</v>
      </c>
      <c r="K968" s="33" t="s">
        <v>4160</v>
      </c>
      <c r="L968" s="13" t="s">
        <v>1674</v>
      </c>
      <c r="M968" s="13">
        <v>0</v>
      </c>
      <c r="N968" s="14"/>
    </row>
    <row r="969" ht="18.95" customHeight="1" spans="1:14">
      <c r="A969" s="44"/>
      <c r="B969" s="44"/>
      <c r="C969" s="44"/>
      <c r="D969" s="44"/>
      <c r="E969" s="44"/>
      <c r="F969" s="44"/>
      <c r="G969" s="45"/>
      <c r="H969" s="15" t="s">
        <v>4161</v>
      </c>
      <c r="I969" s="33" t="s">
        <v>4162</v>
      </c>
      <c r="J969" s="875" t="s">
        <v>4162</v>
      </c>
      <c r="K969" s="33" t="s">
        <v>4163</v>
      </c>
      <c r="L969" s="13" t="s">
        <v>1674</v>
      </c>
      <c r="M969" s="13">
        <v>0</v>
      </c>
      <c r="N969" s="14"/>
    </row>
    <row r="970" ht="18.95" customHeight="1" spans="1:14">
      <c r="A970" s="44"/>
      <c r="B970" s="44"/>
      <c r="C970" s="44"/>
      <c r="D970" s="44"/>
      <c r="E970" s="44"/>
      <c r="F970" s="44"/>
      <c r="G970" s="45"/>
      <c r="H970" s="15" t="s">
        <v>4164</v>
      </c>
      <c r="I970" s="33" t="s">
        <v>4165</v>
      </c>
      <c r="J970" s="875" t="s">
        <v>4165</v>
      </c>
      <c r="K970" s="33" t="s">
        <v>4166</v>
      </c>
      <c r="L970" s="13" t="s">
        <v>1674</v>
      </c>
      <c r="M970" s="13">
        <v>0</v>
      </c>
      <c r="N970" s="14"/>
    </row>
    <row r="971" ht="18.95" customHeight="1" spans="1:14">
      <c r="A971" s="44"/>
      <c r="B971" s="44"/>
      <c r="C971" s="44"/>
      <c r="D971" s="44"/>
      <c r="E971" s="44"/>
      <c r="F971" s="44"/>
      <c r="G971" s="45"/>
      <c r="H971" s="15" t="s">
        <v>4167</v>
      </c>
      <c r="I971" s="33" t="s">
        <v>4168</v>
      </c>
      <c r="J971" s="875" t="s">
        <v>4168</v>
      </c>
      <c r="K971" s="33" t="s">
        <v>4169</v>
      </c>
      <c r="L971" s="13" t="s">
        <v>1674</v>
      </c>
      <c r="M971" s="13">
        <v>0</v>
      </c>
      <c r="N971" s="14"/>
    </row>
    <row r="972" ht="18.95" customHeight="1" spans="1:14">
      <c r="A972" s="44"/>
      <c r="B972" s="44"/>
      <c r="C972" s="44"/>
      <c r="D972" s="44"/>
      <c r="E972" s="44"/>
      <c r="F972" s="44"/>
      <c r="G972" s="45"/>
      <c r="H972" s="15" t="s">
        <v>4170</v>
      </c>
      <c r="I972" s="33" t="s">
        <v>4171</v>
      </c>
      <c r="J972" s="875" t="s">
        <v>4171</v>
      </c>
      <c r="K972" s="33" t="s">
        <v>4172</v>
      </c>
      <c r="L972" s="13" t="s">
        <v>1674</v>
      </c>
      <c r="M972" s="13">
        <v>0</v>
      </c>
      <c r="N972" s="14"/>
    </row>
    <row r="973" ht="18.95" customHeight="1" spans="1:14">
      <c r="A973" s="44"/>
      <c r="B973" s="44"/>
      <c r="C973" s="44"/>
      <c r="D973" s="44"/>
      <c r="E973" s="44"/>
      <c r="F973" s="44"/>
      <c r="G973" s="45"/>
      <c r="H973" s="15" t="s">
        <v>4173</v>
      </c>
      <c r="I973" s="33" t="s">
        <v>4174</v>
      </c>
      <c r="J973" s="875" t="s">
        <v>4174</v>
      </c>
      <c r="K973" s="33" t="s">
        <v>4175</v>
      </c>
      <c r="L973" s="13" t="s">
        <v>1674</v>
      </c>
      <c r="M973" s="13">
        <v>0</v>
      </c>
      <c r="N973" s="14"/>
    </row>
    <row r="974" ht="18.95" customHeight="1" spans="1:14">
      <c r="A974" s="44"/>
      <c r="B974" s="44"/>
      <c r="C974" s="44"/>
      <c r="D974" s="44"/>
      <c r="E974" s="44"/>
      <c r="F974" s="44"/>
      <c r="G974" s="45"/>
      <c r="H974" s="15" t="s">
        <v>4176</v>
      </c>
      <c r="I974" s="33" t="s">
        <v>4177</v>
      </c>
      <c r="J974" s="875" t="s">
        <v>4177</v>
      </c>
      <c r="K974" s="33" t="s">
        <v>4178</v>
      </c>
      <c r="L974" s="13" t="s">
        <v>1674</v>
      </c>
      <c r="M974" s="13">
        <v>0</v>
      </c>
      <c r="N974" s="14"/>
    </row>
    <row r="975" ht="18.95" customHeight="1" spans="1:14">
      <c r="A975" s="44"/>
      <c r="B975" s="44"/>
      <c r="C975" s="44"/>
      <c r="D975" s="44"/>
      <c r="E975" s="44"/>
      <c r="F975" s="44"/>
      <c r="G975" s="45"/>
      <c r="H975" s="15" t="s">
        <v>415</v>
      </c>
      <c r="I975" s="33" t="s">
        <v>4179</v>
      </c>
      <c r="J975" s="875" t="s">
        <v>4179</v>
      </c>
      <c r="K975" s="33" t="s">
        <v>4180</v>
      </c>
      <c r="L975" s="13" t="s">
        <v>1674</v>
      </c>
      <c r="M975" s="13">
        <v>5417</v>
      </c>
      <c r="N975" s="14"/>
    </row>
    <row r="976" ht="18.95" customHeight="1" spans="1:14">
      <c r="A976" s="44"/>
      <c r="B976" s="44"/>
      <c r="C976" s="44"/>
      <c r="D976" s="44"/>
      <c r="E976" s="44"/>
      <c r="F976" s="44"/>
      <c r="G976" s="45"/>
      <c r="H976" s="15" t="s">
        <v>149</v>
      </c>
      <c r="I976" s="33" t="s">
        <v>4181</v>
      </c>
      <c r="J976" s="875" t="s">
        <v>4181</v>
      </c>
      <c r="K976" s="33" t="s">
        <v>1684</v>
      </c>
      <c r="L976" s="13" t="s">
        <v>1674</v>
      </c>
      <c r="M976" s="13">
        <v>164</v>
      </c>
      <c r="N976" s="14"/>
    </row>
    <row r="977" ht="18.95" customHeight="1" spans="1:14">
      <c r="A977" s="44"/>
      <c r="B977" s="44"/>
      <c r="C977" s="44"/>
      <c r="D977" s="44"/>
      <c r="E977" s="44"/>
      <c r="F977" s="44"/>
      <c r="G977" s="45"/>
      <c r="H977" s="15" t="s">
        <v>150</v>
      </c>
      <c r="I977" s="33" t="s">
        <v>4182</v>
      </c>
      <c r="J977" s="875" t="s">
        <v>4182</v>
      </c>
      <c r="K977" s="33" t="s">
        <v>1688</v>
      </c>
      <c r="L977" s="13" t="s">
        <v>1674</v>
      </c>
      <c r="M977" s="13">
        <v>4</v>
      </c>
      <c r="N977" s="14"/>
    </row>
    <row r="978" ht="18.95" customHeight="1" spans="1:14">
      <c r="A978" s="44"/>
      <c r="B978" s="44"/>
      <c r="C978" s="44"/>
      <c r="D978" s="44"/>
      <c r="E978" s="44"/>
      <c r="F978" s="44"/>
      <c r="G978" s="45"/>
      <c r="H978" s="15" t="s">
        <v>3906</v>
      </c>
      <c r="I978" s="33" t="s">
        <v>4183</v>
      </c>
      <c r="J978" s="875" t="s">
        <v>4183</v>
      </c>
      <c r="K978" s="33" t="s">
        <v>1693</v>
      </c>
      <c r="L978" s="13" t="s">
        <v>1674</v>
      </c>
      <c r="M978" s="13">
        <v>0</v>
      </c>
      <c r="N978" s="14"/>
    </row>
    <row r="979" ht="18.95" customHeight="1" spans="1:14">
      <c r="A979" s="44"/>
      <c r="B979" s="44"/>
      <c r="C979" s="44"/>
      <c r="D979" s="44"/>
      <c r="E979" s="44"/>
      <c r="F979" s="44"/>
      <c r="G979" s="45"/>
      <c r="H979" s="15" t="s">
        <v>416</v>
      </c>
      <c r="I979" s="33" t="s">
        <v>4184</v>
      </c>
      <c r="J979" s="875" t="s">
        <v>4184</v>
      </c>
      <c r="K979" s="33" t="s">
        <v>4185</v>
      </c>
      <c r="L979" s="13" t="s">
        <v>1674</v>
      </c>
      <c r="M979" s="13">
        <v>3906</v>
      </c>
      <c r="N979" s="14"/>
    </row>
    <row r="980" ht="18.95" customHeight="1" spans="1:14">
      <c r="A980" s="44"/>
      <c r="B980" s="44"/>
      <c r="C980" s="44"/>
      <c r="D980" s="44"/>
      <c r="E980" s="44"/>
      <c r="F980" s="44"/>
      <c r="G980" s="45"/>
      <c r="H980" s="15" t="s">
        <v>417</v>
      </c>
      <c r="I980" s="33" t="s">
        <v>4186</v>
      </c>
      <c r="J980" s="875" t="s">
        <v>4186</v>
      </c>
      <c r="K980" s="33" t="s">
        <v>4187</v>
      </c>
      <c r="L980" s="13" t="s">
        <v>1674</v>
      </c>
      <c r="M980" s="13">
        <v>623</v>
      </c>
      <c r="N980" s="14"/>
    </row>
    <row r="981" ht="18.95" customHeight="1" spans="1:14">
      <c r="A981" s="44"/>
      <c r="B981" s="44"/>
      <c r="C981" s="44"/>
      <c r="D981" s="44"/>
      <c r="E981" s="44"/>
      <c r="F981" s="44"/>
      <c r="G981" s="45"/>
      <c r="H981" s="15" t="s">
        <v>4188</v>
      </c>
      <c r="I981" s="33" t="s">
        <v>4189</v>
      </c>
      <c r="J981" s="875" t="s">
        <v>4189</v>
      </c>
      <c r="K981" s="33" t="s">
        <v>4190</v>
      </c>
      <c r="L981" s="13" t="s">
        <v>1674</v>
      </c>
      <c r="M981" s="13">
        <v>0</v>
      </c>
      <c r="N981" s="14"/>
    </row>
    <row r="982" ht="18.95" customHeight="1" spans="1:14">
      <c r="A982" s="44"/>
      <c r="B982" s="44"/>
      <c r="C982" s="44"/>
      <c r="D982" s="44"/>
      <c r="E982" s="44"/>
      <c r="F982" s="44"/>
      <c r="G982" s="45"/>
      <c r="H982" s="15" t="s">
        <v>418</v>
      </c>
      <c r="I982" s="33" t="s">
        <v>4191</v>
      </c>
      <c r="J982" s="875" t="s">
        <v>4191</v>
      </c>
      <c r="K982" s="52" t="s">
        <v>4192</v>
      </c>
      <c r="L982" s="13" t="s">
        <v>1674</v>
      </c>
      <c r="M982" s="13">
        <v>280</v>
      </c>
      <c r="N982" s="14"/>
    </row>
    <row r="983" ht="18.95" customHeight="1" spans="1:14">
      <c r="A983" s="44"/>
      <c r="B983" s="44"/>
      <c r="C983" s="44"/>
      <c r="D983" s="44"/>
      <c r="E983" s="44"/>
      <c r="F983" s="44"/>
      <c r="G983" s="45"/>
      <c r="H983" s="15" t="s">
        <v>4193</v>
      </c>
      <c r="I983" s="33" t="s">
        <v>4194</v>
      </c>
      <c r="J983" s="875" t="s">
        <v>4194</v>
      </c>
      <c r="K983" s="33" t="s">
        <v>4195</v>
      </c>
      <c r="L983" s="13" t="s">
        <v>1674</v>
      </c>
      <c r="M983" s="13">
        <v>0</v>
      </c>
      <c r="N983" s="14"/>
    </row>
    <row r="984" ht="18.95" customHeight="1" spans="1:14">
      <c r="A984" s="44"/>
      <c r="B984" s="44"/>
      <c r="C984" s="44"/>
      <c r="D984" s="44"/>
      <c r="E984" s="44"/>
      <c r="F984" s="44"/>
      <c r="G984" s="45"/>
      <c r="H984" s="15" t="s">
        <v>4196</v>
      </c>
      <c r="I984" s="33" t="s">
        <v>4197</v>
      </c>
      <c r="J984" s="875" t="s">
        <v>4197</v>
      </c>
      <c r="K984" s="33" t="s">
        <v>4198</v>
      </c>
      <c r="L984" s="13" t="s">
        <v>1674</v>
      </c>
      <c r="M984" s="13">
        <v>0</v>
      </c>
      <c r="N984" s="14"/>
    </row>
    <row r="985" ht="18.95" customHeight="1" spans="1:14">
      <c r="A985" s="44"/>
      <c r="B985" s="44"/>
      <c r="C985" s="44"/>
      <c r="D985" s="44"/>
      <c r="E985" s="44"/>
      <c r="F985" s="44"/>
      <c r="G985" s="45"/>
      <c r="H985" s="15" t="s">
        <v>419</v>
      </c>
      <c r="I985" s="33" t="s">
        <v>4199</v>
      </c>
      <c r="J985" s="875" t="s">
        <v>4199</v>
      </c>
      <c r="K985" s="33" t="s">
        <v>4200</v>
      </c>
      <c r="L985" s="13" t="s">
        <v>1674</v>
      </c>
      <c r="M985" s="13">
        <v>440</v>
      </c>
      <c r="N985" s="14"/>
    </row>
    <row r="986" ht="18.95" customHeight="1" spans="1:14">
      <c r="A986" s="44"/>
      <c r="B986" s="44"/>
      <c r="C986" s="44"/>
      <c r="D986" s="44"/>
      <c r="E986" s="44"/>
      <c r="F986" s="44"/>
      <c r="G986" s="45"/>
      <c r="H986" s="15" t="s">
        <v>420</v>
      </c>
      <c r="I986" s="33" t="s">
        <v>4201</v>
      </c>
      <c r="J986" s="875" t="s">
        <v>4201</v>
      </c>
      <c r="K986" s="33" t="s">
        <v>4202</v>
      </c>
      <c r="L986" s="13" t="s">
        <v>1674</v>
      </c>
      <c r="M986" s="13">
        <v>553</v>
      </c>
      <c r="N986" s="14"/>
    </row>
    <row r="987" ht="18.95" customHeight="1" spans="1:14">
      <c r="A987" s="44"/>
      <c r="B987" s="44"/>
      <c r="C987" s="44"/>
      <c r="D987" s="44"/>
      <c r="E987" s="44"/>
      <c r="F987" s="44"/>
      <c r="G987" s="45"/>
      <c r="H987" s="15" t="s">
        <v>4203</v>
      </c>
      <c r="I987" s="33" t="s">
        <v>4204</v>
      </c>
      <c r="J987" s="875" t="s">
        <v>4204</v>
      </c>
      <c r="K987" s="33" t="s">
        <v>2993</v>
      </c>
      <c r="L987" s="13" t="s">
        <v>1674</v>
      </c>
      <c r="M987" s="13">
        <v>10</v>
      </c>
      <c r="N987" s="14"/>
    </row>
    <row r="988" ht="18.95" customHeight="1" spans="1:14">
      <c r="A988" s="44"/>
      <c r="B988" s="44"/>
      <c r="C988" s="44"/>
      <c r="D988" s="44"/>
      <c r="E988" s="44"/>
      <c r="F988" s="44"/>
      <c r="G988" s="45"/>
      <c r="H988" s="15" t="s">
        <v>421</v>
      </c>
      <c r="I988" s="33" t="s">
        <v>4205</v>
      </c>
      <c r="J988" s="875" t="s">
        <v>4205</v>
      </c>
      <c r="K988" s="33" t="s">
        <v>4206</v>
      </c>
      <c r="L988" s="13" t="s">
        <v>1674</v>
      </c>
      <c r="M988" s="13">
        <v>504</v>
      </c>
      <c r="N988" s="14"/>
    </row>
    <row r="989" ht="18.95" customHeight="1" spans="1:14">
      <c r="A989" s="44"/>
      <c r="B989" s="44"/>
      <c r="C989" s="44"/>
      <c r="D989" s="44"/>
      <c r="E989" s="44"/>
      <c r="F989" s="44"/>
      <c r="G989" s="45"/>
      <c r="H989" s="15" t="s">
        <v>4207</v>
      </c>
      <c r="I989" s="33" t="s">
        <v>4208</v>
      </c>
      <c r="J989" s="875" t="s">
        <v>4208</v>
      </c>
      <c r="K989" s="33" t="s">
        <v>4209</v>
      </c>
      <c r="L989" s="13" t="s">
        <v>1674</v>
      </c>
      <c r="M989" s="13">
        <v>24</v>
      </c>
      <c r="N989" s="14"/>
    </row>
    <row r="990" ht="18.95" customHeight="1" spans="1:14">
      <c r="A990" s="44"/>
      <c r="B990" s="44"/>
      <c r="C990" s="44"/>
      <c r="D990" s="44"/>
      <c r="E990" s="44"/>
      <c r="F990" s="44"/>
      <c r="G990" s="45"/>
      <c r="H990" s="15" t="s">
        <v>4210</v>
      </c>
      <c r="I990" s="33" t="s">
        <v>4211</v>
      </c>
      <c r="J990" s="875" t="s">
        <v>4211</v>
      </c>
      <c r="K990" s="33" t="s">
        <v>4212</v>
      </c>
      <c r="L990" s="13" t="s">
        <v>1674</v>
      </c>
      <c r="M990" s="13">
        <v>0</v>
      </c>
      <c r="N990" s="14"/>
    </row>
    <row r="991" ht="18.95" customHeight="1" spans="1:14">
      <c r="A991" s="44"/>
      <c r="B991" s="44"/>
      <c r="C991" s="44"/>
      <c r="D991" s="44"/>
      <c r="E991" s="44"/>
      <c r="F991" s="44"/>
      <c r="G991" s="45"/>
      <c r="H991" s="15" t="s">
        <v>422</v>
      </c>
      <c r="I991" s="33" t="s">
        <v>4213</v>
      </c>
      <c r="J991" s="875" t="s">
        <v>4213</v>
      </c>
      <c r="K991" s="33" t="s">
        <v>4214</v>
      </c>
      <c r="L991" s="13" t="s">
        <v>1674</v>
      </c>
      <c r="M991" s="13">
        <v>15</v>
      </c>
      <c r="N991" s="14"/>
    </row>
    <row r="992" ht="18.95" customHeight="1" spans="1:14">
      <c r="A992" s="44"/>
      <c r="B992" s="44"/>
      <c r="C992" s="44"/>
      <c r="D992" s="44"/>
      <c r="E992" s="44"/>
      <c r="F992" s="44"/>
      <c r="G992" s="45"/>
      <c r="H992" s="15" t="s">
        <v>423</v>
      </c>
      <c r="I992" s="33" t="s">
        <v>4215</v>
      </c>
      <c r="J992" s="875" t="s">
        <v>4215</v>
      </c>
      <c r="K992" s="33" t="s">
        <v>4216</v>
      </c>
      <c r="L992" s="13" t="s">
        <v>1674</v>
      </c>
      <c r="M992" s="13">
        <v>3498</v>
      </c>
      <c r="N992" s="14"/>
    </row>
    <row r="993" ht="18.95" customHeight="1" spans="1:14">
      <c r="A993" s="44"/>
      <c r="B993" s="44"/>
      <c r="C993" s="44"/>
      <c r="D993" s="44"/>
      <c r="E993" s="44"/>
      <c r="F993" s="44"/>
      <c r="G993" s="45"/>
      <c r="H993" s="15" t="s">
        <v>424</v>
      </c>
      <c r="I993" s="33" t="s">
        <v>4217</v>
      </c>
      <c r="J993" s="875" t="s">
        <v>4217</v>
      </c>
      <c r="K993" s="33" t="s">
        <v>4218</v>
      </c>
      <c r="L993" s="13" t="s">
        <v>1674</v>
      </c>
      <c r="M993" s="13">
        <v>2648</v>
      </c>
      <c r="N993" s="14"/>
    </row>
    <row r="994" ht="18.95" customHeight="1" spans="1:14">
      <c r="A994" s="44"/>
      <c r="B994" s="44"/>
      <c r="C994" s="44"/>
      <c r="D994" s="44"/>
      <c r="E994" s="44"/>
      <c r="F994" s="44"/>
      <c r="G994" s="45"/>
      <c r="H994" s="15" t="s">
        <v>4219</v>
      </c>
      <c r="I994" s="33" t="s">
        <v>4220</v>
      </c>
      <c r="J994" s="875" t="s">
        <v>4220</v>
      </c>
      <c r="K994" s="33" t="s">
        <v>4221</v>
      </c>
      <c r="L994" s="13" t="s">
        <v>1674</v>
      </c>
      <c r="M994" s="13">
        <v>0</v>
      </c>
      <c r="N994" s="14"/>
    </row>
    <row r="995" ht="18.95" customHeight="1" spans="1:14">
      <c r="A995" s="44"/>
      <c r="B995" s="44"/>
      <c r="C995" s="44"/>
      <c r="D995" s="44"/>
      <c r="E995" s="44"/>
      <c r="F995" s="44"/>
      <c r="G995" s="45"/>
      <c r="H995" s="15" t="s">
        <v>425</v>
      </c>
      <c r="I995" s="33" t="s">
        <v>4222</v>
      </c>
      <c r="J995" s="875" t="s">
        <v>4222</v>
      </c>
      <c r="K995" s="33" t="s">
        <v>4223</v>
      </c>
      <c r="L995" s="13" t="s">
        <v>1674</v>
      </c>
      <c r="M995" s="13">
        <v>563</v>
      </c>
      <c r="N995" s="14"/>
    </row>
    <row r="996" ht="18.95" customHeight="1" spans="1:14">
      <c r="A996" s="44"/>
      <c r="B996" s="44"/>
      <c r="C996" s="44"/>
      <c r="D996" s="44"/>
      <c r="E996" s="44"/>
      <c r="F996" s="44"/>
      <c r="G996" s="45"/>
      <c r="H996" s="15" t="s">
        <v>426</v>
      </c>
      <c r="I996" s="33" t="s">
        <v>4224</v>
      </c>
      <c r="J996" s="875" t="s">
        <v>4224</v>
      </c>
      <c r="K996" s="33" t="s">
        <v>4225</v>
      </c>
      <c r="L996" s="13" t="s">
        <v>1674</v>
      </c>
      <c r="M996" s="13">
        <v>247</v>
      </c>
      <c r="N996" s="14"/>
    </row>
    <row r="997" ht="18.95" customHeight="1" spans="1:14">
      <c r="A997" s="44"/>
      <c r="B997" s="44"/>
      <c r="C997" s="44"/>
      <c r="D997" s="44"/>
      <c r="E997" s="44"/>
      <c r="F997" s="44"/>
      <c r="G997" s="45"/>
      <c r="H997" s="15" t="s">
        <v>4226</v>
      </c>
      <c r="I997" s="33" t="s">
        <v>4227</v>
      </c>
      <c r="J997" s="875" t="s">
        <v>4227</v>
      </c>
      <c r="K997" s="33" t="s">
        <v>4228</v>
      </c>
      <c r="L997" s="13" t="s">
        <v>1674</v>
      </c>
      <c r="M997" s="13">
        <v>40</v>
      </c>
      <c r="N997" s="14"/>
    </row>
    <row r="998" ht="18.95" customHeight="1" spans="1:14">
      <c r="A998" s="44"/>
      <c r="B998" s="44"/>
      <c r="C998" s="44"/>
      <c r="D998" s="44"/>
      <c r="E998" s="44"/>
      <c r="F998" s="44"/>
      <c r="G998" s="45"/>
      <c r="H998" s="15" t="s">
        <v>4229</v>
      </c>
      <c r="I998" s="33" t="s">
        <v>4230</v>
      </c>
      <c r="J998" s="875" t="s">
        <v>4230</v>
      </c>
      <c r="K998" s="33" t="s">
        <v>4231</v>
      </c>
      <c r="L998" s="13" t="s">
        <v>1674</v>
      </c>
      <c r="M998" s="13">
        <v>0</v>
      </c>
      <c r="N998" s="14"/>
    </row>
    <row r="999" ht="18.95" customHeight="1" spans="1:14">
      <c r="A999" s="44"/>
      <c r="B999" s="44"/>
      <c r="C999" s="44"/>
      <c r="D999" s="44"/>
      <c r="E999" s="44"/>
      <c r="F999" s="44"/>
      <c r="G999" s="45"/>
      <c r="H999" s="15" t="s">
        <v>4232</v>
      </c>
      <c r="I999" s="33" t="s">
        <v>4233</v>
      </c>
      <c r="J999" s="875" t="s">
        <v>4233</v>
      </c>
      <c r="K999" s="33" t="s">
        <v>4234</v>
      </c>
      <c r="L999" s="13" t="s">
        <v>1674</v>
      </c>
      <c r="M999" s="13">
        <v>310</v>
      </c>
      <c r="N999" s="14"/>
    </row>
    <row r="1000" ht="18.95" customHeight="1" spans="1:14">
      <c r="A1000" s="44"/>
      <c r="B1000" s="44"/>
      <c r="C1000" s="44"/>
      <c r="D1000" s="44"/>
      <c r="E1000" s="44"/>
      <c r="F1000" s="44"/>
      <c r="G1000" s="45"/>
      <c r="H1000" s="15" t="s">
        <v>428</v>
      </c>
      <c r="I1000" s="33" t="s">
        <v>4235</v>
      </c>
      <c r="J1000" s="875" t="s">
        <v>4235</v>
      </c>
      <c r="K1000" s="33" t="s">
        <v>4236</v>
      </c>
      <c r="L1000" s="13" t="s">
        <v>1674</v>
      </c>
      <c r="M1000" s="13">
        <v>276</v>
      </c>
      <c r="N1000" s="14"/>
    </row>
    <row r="1001" ht="18.95" customHeight="1" spans="1:14">
      <c r="A1001" s="44"/>
      <c r="B1001" s="44"/>
      <c r="C1001" s="44"/>
      <c r="D1001" s="44"/>
      <c r="E1001" s="44"/>
      <c r="F1001" s="44"/>
      <c r="G1001" s="45"/>
      <c r="H1001" s="15" t="s">
        <v>4237</v>
      </c>
      <c r="I1001" s="33" t="s">
        <v>4238</v>
      </c>
      <c r="J1001" s="875" t="s">
        <v>4238</v>
      </c>
      <c r="K1001" s="33" t="s">
        <v>4239</v>
      </c>
      <c r="L1001" s="13" t="s">
        <v>1674</v>
      </c>
      <c r="M1001" s="13">
        <v>34</v>
      </c>
      <c r="N1001" s="14"/>
    </row>
    <row r="1002" ht="18.95" customHeight="1" spans="1:14">
      <c r="A1002" s="44"/>
      <c r="B1002" s="44"/>
      <c r="C1002" s="44"/>
      <c r="D1002" s="44"/>
      <c r="E1002" s="44"/>
      <c r="F1002" s="44"/>
      <c r="G1002" s="45"/>
      <c r="H1002" s="15" t="s">
        <v>4240</v>
      </c>
      <c r="I1002" s="33" t="s">
        <v>4241</v>
      </c>
      <c r="J1002" s="875" t="s">
        <v>4241</v>
      </c>
      <c r="K1002" s="33" t="s">
        <v>4242</v>
      </c>
      <c r="L1002" s="13" t="s">
        <v>1674</v>
      </c>
      <c r="M1002" s="13">
        <v>0</v>
      </c>
      <c r="N1002" s="14"/>
    </row>
    <row r="1003" ht="18.95" customHeight="1" spans="1:14">
      <c r="A1003" s="44"/>
      <c r="B1003" s="44"/>
      <c r="C1003" s="44"/>
      <c r="D1003" s="44"/>
      <c r="E1003" s="44"/>
      <c r="F1003" s="44"/>
      <c r="G1003" s="45"/>
      <c r="H1003" s="15" t="s">
        <v>4243</v>
      </c>
      <c r="I1003" s="54">
        <v>21309</v>
      </c>
      <c r="J1003" s="882" t="s">
        <v>4244</v>
      </c>
      <c r="K1003" s="54" t="s">
        <v>4245</v>
      </c>
      <c r="L1003" s="13" t="s">
        <v>1674</v>
      </c>
      <c r="M1003" s="13"/>
      <c r="N1003" s="14"/>
    </row>
    <row r="1004" ht="18.95" customHeight="1" spans="1:14">
      <c r="A1004" s="44"/>
      <c r="B1004" s="44"/>
      <c r="C1004" s="44"/>
      <c r="D1004" s="44"/>
      <c r="E1004" s="44"/>
      <c r="F1004" s="44"/>
      <c r="G1004" s="45"/>
      <c r="H1004" s="15" t="s">
        <v>4246</v>
      </c>
      <c r="I1004" s="54">
        <v>2130901</v>
      </c>
      <c r="J1004" s="882" t="s">
        <v>4247</v>
      </c>
      <c r="K1004" s="54" t="s">
        <v>4248</v>
      </c>
      <c r="L1004" s="13" t="s">
        <v>1674</v>
      </c>
      <c r="M1004" s="13"/>
      <c r="N1004" s="14"/>
    </row>
    <row r="1005" ht="18.95" customHeight="1" spans="1:14">
      <c r="A1005" s="44"/>
      <c r="B1005" s="44"/>
      <c r="C1005" s="44"/>
      <c r="D1005" s="44"/>
      <c r="E1005" s="44"/>
      <c r="F1005" s="44"/>
      <c r="G1005" s="45"/>
      <c r="H1005" s="15" t="s">
        <v>4249</v>
      </c>
      <c r="I1005" s="54">
        <v>2130902</v>
      </c>
      <c r="J1005" s="882" t="s">
        <v>4250</v>
      </c>
      <c r="K1005" s="54" t="s">
        <v>4251</v>
      </c>
      <c r="L1005" s="13" t="s">
        <v>1674</v>
      </c>
      <c r="M1005" s="13"/>
      <c r="N1005" s="14"/>
    </row>
    <row r="1006" ht="18.95" customHeight="1" spans="1:14">
      <c r="A1006" s="44"/>
      <c r="B1006" s="44"/>
      <c r="C1006" s="44"/>
      <c r="D1006" s="44"/>
      <c r="E1006" s="44"/>
      <c r="F1006" s="44"/>
      <c r="G1006" s="45"/>
      <c r="H1006" s="15" t="s">
        <v>4252</v>
      </c>
      <c r="I1006" s="54">
        <v>2130999</v>
      </c>
      <c r="J1006" s="882" t="s">
        <v>4253</v>
      </c>
      <c r="K1006" s="54" t="s">
        <v>4254</v>
      </c>
      <c r="L1006" s="13" t="s">
        <v>1674</v>
      </c>
      <c r="M1006" s="13"/>
      <c r="N1006" s="14"/>
    </row>
    <row r="1007" ht="18.95" customHeight="1" spans="1:14">
      <c r="A1007" s="44"/>
      <c r="B1007" s="44"/>
      <c r="C1007" s="44"/>
      <c r="D1007" s="44"/>
      <c r="E1007" s="44"/>
      <c r="F1007" s="44"/>
      <c r="G1007" s="45"/>
      <c r="H1007" s="15" t="s">
        <v>4255</v>
      </c>
      <c r="I1007" s="33" t="s">
        <v>4256</v>
      </c>
      <c r="J1007" s="875" t="s">
        <v>4256</v>
      </c>
      <c r="K1007" s="33" t="s">
        <v>4257</v>
      </c>
      <c r="L1007" s="13" t="s">
        <v>1674</v>
      </c>
      <c r="M1007" s="13">
        <v>642</v>
      </c>
      <c r="N1007" s="14"/>
    </row>
    <row r="1008" ht="18.95" customHeight="1" spans="1:14">
      <c r="A1008" s="44"/>
      <c r="B1008" s="44"/>
      <c r="C1008" s="44"/>
      <c r="D1008" s="44"/>
      <c r="E1008" s="44"/>
      <c r="F1008" s="44"/>
      <c r="G1008" s="45"/>
      <c r="H1008" s="15" t="s">
        <v>4258</v>
      </c>
      <c r="I1008" s="33" t="s">
        <v>4259</v>
      </c>
      <c r="J1008" s="875" t="s">
        <v>4259</v>
      </c>
      <c r="K1008" s="33" t="s">
        <v>4260</v>
      </c>
      <c r="L1008" s="13" t="s">
        <v>1674</v>
      </c>
      <c r="M1008" s="13">
        <v>0</v>
      </c>
      <c r="N1008" s="14"/>
    </row>
    <row r="1009" ht="18.95" customHeight="1" spans="1:14">
      <c r="A1009" s="44"/>
      <c r="B1009" s="44"/>
      <c r="C1009" s="44"/>
      <c r="D1009" s="44"/>
      <c r="E1009" s="44"/>
      <c r="F1009" s="44"/>
      <c r="G1009" s="45"/>
      <c r="H1009" s="15" t="s">
        <v>4261</v>
      </c>
      <c r="I1009" s="33" t="s">
        <v>4262</v>
      </c>
      <c r="J1009" s="875" t="s">
        <v>4262</v>
      </c>
      <c r="K1009" s="33" t="s">
        <v>4257</v>
      </c>
      <c r="L1009" s="13" t="s">
        <v>1674</v>
      </c>
      <c r="M1009" s="13">
        <v>642</v>
      </c>
      <c r="N1009" s="14"/>
    </row>
    <row r="1010" ht="18.95" customHeight="1" spans="1:14">
      <c r="A1010" s="44"/>
      <c r="B1010" s="44"/>
      <c r="C1010" s="44"/>
      <c r="D1010" s="44"/>
      <c r="E1010" s="44"/>
      <c r="F1010" s="44"/>
      <c r="G1010" s="45"/>
      <c r="H1010" s="15" t="s">
        <v>1209</v>
      </c>
      <c r="I1010" s="33" t="s">
        <v>1208</v>
      </c>
      <c r="J1010" s="875" t="s">
        <v>1208</v>
      </c>
      <c r="K1010" s="33" t="s">
        <v>1968</v>
      </c>
      <c r="L1010" s="13" t="s">
        <v>1674</v>
      </c>
      <c r="M1010" s="13">
        <v>12039</v>
      </c>
      <c r="N1010" s="14"/>
    </row>
    <row r="1011" ht="18.95" customHeight="1" spans="1:14">
      <c r="A1011" s="44"/>
      <c r="B1011" s="44"/>
      <c r="C1011" s="44"/>
      <c r="D1011" s="44"/>
      <c r="E1011" s="44"/>
      <c r="F1011" s="44"/>
      <c r="G1011" s="45"/>
      <c r="H1011" s="15" t="s">
        <v>434</v>
      </c>
      <c r="I1011" s="875" t="s">
        <v>4263</v>
      </c>
      <c r="J1011" s="875" t="s">
        <v>4263</v>
      </c>
      <c r="K1011" s="33" t="s">
        <v>4264</v>
      </c>
      <c r="L1011" s="13" t="s">
        <v>1674</v>
      </c>
      <c r="M1011" s="13">
        <v>3808</v>
      </c>
      <c r="N1011" s="14"/>
    </row>
    <row r="1012" ht="18.95" customHeight="1" spans="1:14">
      <c r="A1012" s="44"/>
      <c r="B1012" s="44"/>
      <c r="C1012" s="44"/>
      <c r="D1012" s="44"/>
      <c r="E1012" s="44"/>
      <c r="F1012" s="44"/>
      <c r="G1012" s="45"/>
      <c r="H1012" s="15" t="s">
        <v>149</v>
      </c>
      <c r="I1012" s="33" t="s">
        <v>4265</v>
      </c>
      <c r="J1012" s="875" t="s">
        <v>4265</v>
      </c>
      <c r="K1012" s="33" t="s">
        <v>1684</v>
      </c>
      <c r="L1012" s="13" t="s">
        <v>1674</v>
      </c>
      <c r="M1012" s="13">
        <v>142</v>
      </c>
      <c r="N1012" s="14"/>
    </row>
    <row r="1013" ht="18.95" customHeight="1" spans="1:14">
      <c r="A1013" s="44"/>
      <c r="B1013" s="44"/>
      <c r="C1013" s="44"/>
      <c r="D1013" s="44"/>
      <c r="E1013" s="44"/>
      <c r="F1013" s="44"/>
      <c r="G1013" s="45"/>
      <c r="H1013" s="15" t="s">
        <v>150</v>
      </c>
      <c r="I1013" s="33" t="s">
        <v>4266</v>
      </c>
      <c r="J1013" s="875" t="s">
        <v>4266</v>
      </c>
      <c r="K1013" s="33" t="s">
        <v>1688</v>
      </c>
      <c r="L1013" s="13" t="s">
        <v>1674</v>
      </c>
      <c r="M1013" s="13">
        <v>17</v>
      </c>
      <c r="N1013" s="14"/>
    </row>
    <row r="1014" ht="18.95" customHeight="1" spans="1:14">
      <c r="A1014" s="44"/>
      <c r="B1014" s="44"/>
      <c r="C1014" s="44"/>
      <c r="D1014" s="44"/>
      <c r="E1014" s="44"/>
      <c r="F1014" s="44"/>
      <c r="G1014" s="45"/>
      <c r="H1014" s="15" t="s">
        <v>3906</v>
      </c>
      <c r="I1014" s="33" t="s">
        <v>4267</v>
      </c>
      <c r="J1014" s="875" t="s">
        <v>4267</v>
      </c>
      <c r="K1014" s="33" t="s">
        <v>1693</v>
      </c>
      <c r="L1014" s="13" t="s">
        <v>1674</v>
      </c>
      <c r="M1014" s="13">
        <v>0</v>
      </c>
      <c r="N1014" s="14"/>
    </row>
    <row r="1015" ht="18.95" customHeight="1" spans="1:14">
      <c r="A1015" s="44"/>
      <c r="B1015" s="44"/>
      <c r="C1015" s="44"/>
      <c r="D1015" s="44"/>
      <c r="E1015" s="44"/>
      <c r="F1015" s="44"/>
      <c r="G1015" s="45"/>
      <c r="H1015" s="15" t="s">
        <v>4268</v>
      </c>
      <c r="I1015" s="33" t="s">
        <v>4269</v>
      </c>
      <c r="J1015" s="875" t="s">
        <v>4269</v>
      </c>
      <c r="K1015" s="33" t="s">
        <v>4270</v>
      </c>
      <c r="L1015" s="13" t="s">
        <v>1674</v>
      </c>
      <c r="M1015" s="13">
        <v>70</v>
      </c>
      <c r="N1015" s="14"/>
    </row>
    <row r="1016" ht="18.95" customHeight="1" spans="1:14">
      <c r="A1016" s="44"/>
      <c r="B1016" s="44"/>
      <c r="C1016" s="44"/>
      <c r="D1016" s="44"/>
      <c r="E1016" s="44"/>
      <c r="F1016" s="44"/>
      <c r="G1016" s="45"/>
      <c r="H1016" s="15" t="s">
        <v>4271</v>
      </c>
      <c r="I1016" s="33" t="s">
        <v>4272</v>
      </c>
      <c r="J1016" s="875" t="s">
        <v>4272</v>
      </c>
      <c r="K1016" s="33" t="s">
        <v>4273</v>
      </c>
      <c r="L1016" s="13" t="s">
        <v>1674</v>
      </c>
      <c r="M1016" s="13">
        <v>2816</v>
      </c>
      <c r="N1016" s="14"/>
    </row>
    <row r="1017" ht="18.95" customHeight="1" spans="1:14">
      <c r="A1017" s="44"/>
      <c r="B1017" s="44"/>
      <c r="C1017" s="44"/>
      <c r="D1017" s="44"/>
      <c r="E1017" s="44"/>
      <c r="F1017" s="44"/>
      <c r="G1017" s="45"/>
      <c r="H1017" s="15" t="s">
        <v>436</v>
      </c>
      <c r="I1017" s="33" t="s">
        <v>4274</v>
      </c>
      <c r="J1017" s="875" t="s">
        <v>4274</v>
      </c>
      <c r="K1017" s="33" t="s">
        <v>4275</v>
      </c>
      <c r="L1017" s="13" t="s">
        <v>1674</v>
      </c>
      <c r="M1017" s="13">
        <v>737</v>
      </c>
      <c r="N1017" s="14"/>
    </row>
    <row r="1018" ht="18.95" customHeight="1" spans="1:14">
      <c r="A1018" s="44"/>
      <c r="B1018" s="44"/>
      <c r="C1018" s="44"/>
      <c r="D1018" s="44"/>
      <c r="E1018" s="44"/>
      <c r="F1018" s="44"/>
      <c r="G1018" s="45"/>
      <c r="H1018" s="15" t="s">
        <v>4276</v>
      </c>
      <c r="I1018" s="33" t="s">
        <v>4277</v>
      </c>
      <c r="J1018" s="875" t="s">
        <v>4277</v>
      </c>
      <c r="K1018" s="33" t="s">
        <v>4278</v>
      </c>
      <c r="L1018" s="13" t="s">
        <v>1674</v>
      </c>
      <c r="M1018" s="13">
        <v>0</v>
      </c>
      <c r="N1018" s="14"/>
    </row>
    <row r="1019" ht="18.95" customHeight="1" spans="1:14">
      <c r="A1019" s="44"/>
      <c r="B1019" s="44"/>
      <c r="C1019" s="44"/>
      <c r="D1019" s="44"/>
      <c r="E1019" s="44"/>
      <c r="F1019" s="44"/>
      <c r="G1019" s="45"/>
      <c r="H1019" s="15" t="s">
        <v>4279</v>
      </c>
      <c r="I1019" s="33" t="s">
        <v>4280</v>
      </c>
      <c r="J1019" s="875" t="s">
        <v>4280</v>
      </c>
      <c r="K1019" s="33" t="s">
        <v>4281</v>
      </c>
      <c r="L1019" s="13" t="s">
        <v>1674</v>
      </c>
      <c r="M1019" s="13">
        <v>0</v>
      </c>
      <c r="N1019" s="14"/>
    </row>
    <row r="1020" ht="18.95" customHeight="1" spans="1:14">
      <c r="A1020" s="44"/>
      <c r="B1020" s="44"/>
      <c r="C1020" s="44"/>
      <c r="D1020" s="44"/>
      <c r="E1020" s="44"/>
      <c r="F1020" s="44"/>
      <c r="G1020" s="45"/>
      <c r="H1020" s="15" t="s">
        <v>4282</v>
      </c>
      <c r="I1020" s="33" t="s">
        <v>4283</v>
      </c>
      <c r="J1020" s="875" t="s">
        <v>4283</v>
      </c>
      <c r="K1020" s="33" t="s">
        <v>4284</v>
      </c>
      <c r="L1020" s="13" t="s">
        <v>1674</v>
      </c>
      <c r="M1020" s="13">
        <v>0</v>
      </c>
      <c r="N1020" s="14"/>
    </row>
    <row r="1021" ht="18.95" customHeight="1" spans="1:14">
      <c r="A1021" s="44"/>
      <c r="B1021" s="44"/>
      <c r="C1021" s="44"/>
      <c r="D1021" s="44"/>
      <c r="E1021" s="44"/>
      <c r="F1021" s="44"/>
      <c r="G1021" s="45"/>
      <c r="H1021" s="15" t="s">
        <v>4285</v>
      </c>
      <c r="I1021" s="33" t="s">
        <v>4286</v>
      </c>
      <c r="J1021" s="875" t="s">
        <v>4286</v>
      </c>
      <c r="K1021" s="33" t="s">
        <v>4287</v>
      </c>
      <c r="L1021" s="13" t="s">
        <v>1674</v>
      </c>
      <c r="M1021" s="13">
        <v>0</v>
      </c>
      <c r="N1021" s="14"/>
    </row>
    <row r="1022" ht="18.95" customHeight="1" spans="1:14">
      <c r="A1022" s="44"/>
      <c r="B1022" s="44"/>
      <c r="C1022" s="44"/>
      <c r="D1022" s="44"/>
      <c r="E1022" s="44"/>
      <c r="F1022" s="44"/>
      <c r="G1022" s="45"/>
      <c r="H1022" s="15" t="s">
        <v>4288</v>
      </c>
      <c r="I1022" s="33" t="s">
        <v>4289</v>
      </c>
      <c r="J1022" s="875" t="s">
        <v>4289</v>
      </c>
      <c r="K1022" s="33" t="s">
        <v>4290</v>
      </c>
      <c r="L1022" s="13" t="s">
        <v>1674</v>
      </c>
      <c r="M1022" s="13">
        <v>0</v>
      </c>
      <c r="N1022" s="14"/>
    </row>
    <row r="1023" ht="18.95" customHeight="1" spans="1:14">
      <c r="A1023" s="44"/>
      <c r="B1023" s="44"/>
      <c r="C1023" s="44"/>
      <c r="D1023" s="44"/>
      <c r="E1023" s="44"/>
      <c r="F1023" s="44"/>
      <c r="G1023" s="45"/>
      <c r="H1023" s="15" t="s">
        <v>437</v>
      </c>
      <c r="I1023" s="33" t="s">
        <v>4291</v>
      </c>
      <c r="J1023" s="875" t="s">
        <v>4291</v>
      </c>
      <c r="K1023" s="33" t="s">
        <v>4292</v>
      </c>
      <c r="L1023" s="13" t="s">
        <v>1674</v>
      </c>
      <c r="M1023" s="13">
        <v>26</v>
      </c>
      <c r="N1023" s="14"/>
    </row>
    <row r="1024" ht="18.95" customHeight="1" spans="1:14">
      <c r="A1024" s="44"/>
      <c r="B1024" s="44"/>
      <c r="C1024" s="44"/>
      <c r="D1024" s="44"/>
      <c r="E1024" s="44"/>
      <c r="F1024" s="44"/>
      <c r="G1024" s="45"/>
      <c r="H1024" s="15" t="s">
        <v>4293</v>
      </c>
      <c r="I1024" s="33" t="s">
        <v>4294</v>
      </c>
      <c r="J1024" s="875" t="s">
        <v>4294</v>
      </c>
      <c r="K1024" s="33" t="s">
        <v>4295</v>
      </c>
      <c r="L1024" s="13" t="s">
        <v>1674</v>
      </c>
      <c r="M1024" s="13">
        <v>0</v>
      </c>
      <c r="N1024" s="14"/>
    </row>
    <row r="1025" ht="18.95" customHeight="1" spans="1:14">
      <c r="A1025" s="44"/>
      <c r="B1025" s="44"/>
      <c r="C1025" s="44"/>
      <c r="D1025" s="44"/>
      <c r="E1025" s="44"/>
      <c r="F1025" s="44"/>
      <c r="G1025" s="45"/>
      <c r="H1025" s="15" t="s">
        <v>4296</v>
      </c>
      <c r="I1025" s="33" t="s">
        <v>4297</v>
      </c>
      <c r="J1025" s="875" t="s">
        <v>4297</v>
      </c>
      <c r="K1025" s="33" t="s">
        <v>4298</v>
      </c>
      <c r="L1025" s="13" t="s">
        <v>1674</v>
      </c>
      <c r="M1025" s="13">
        <v>0</v>
      </c>
      <c r="N1025" s="14"/>
    </row>
    <row r="1026" ht="18.95" customHeight="1" spans="1:14">
      <c r="A1026" s="44"/>
      <c r="B1026" s="44"/>
      <c r="C1026" s="44"/>
      <c r="D1026" s="44"/>
      <c r="E1026" s="44"/>
      <c r="F1026" s="44"/>
      <c r="G1026" s="45"/>
      <c r="H1026" s="15" t="s">
        <v>4299</v>
      </c>
      <c r="I1026" s="33" t="s">
        <v>4300</v>
      </c>
      <c r="J1026" s="875" t="s">
        <v>4300</v>
      </c>
      <c r="K1026" s="33" t="s">
        <v>4301</v>
      </c>
      <c r="L1026" s="13" t="s">
        <v>1674</v>
      </c>
      <c r="M1026" s="13">
        <v>0</v>
      </c>
      <c r="N1026" s="14"/>
    </row>
    <row r="1027" ht="18.95" customHeight="1" spans="1:14">
      <c r="A1027" s="44"/>
      <c r="B1027" s="44"/>
      <c r="C1027" s="44"/>
      <c r="D1027" s="44"/>
      <c r="E1027" s="44"/>
      <c r="F1027" s="44"/>
      <c r="G1027" s="45"/>
      <c r="H1027" s="15" t="s">
        <v>4302</v>
      </c>
      <c r="I1027" s="33" t="s">
        <v>4303</v>
      </c>
      <c r="J1027" s="875" t="s">
        <v>4303</v>
      </c>
      <c r="K1027" s="33" t="s">
        <v>4304</v>
      </c>
      <c r="L1027" s="13" t="s">
        <v>1674</v>
      </c>
      <c r="M1027" s="13">
        <v>0</v>
      </c>
      <c r="N1027" s="14"/>
    </row>
    <row r="1028" ht="18.95" customHeight="1" spans="1:14">
      <c r="A1028" s="44"/>
      <c r="B1028" s="44"/>
      <c r="C1028" s="44"/>
      <c r="D1028" s="44"/>
      <c r="E1028" s="44"/>
      <c r="F1028" s="44"/>
      <c r="G1028" s="45"/>
      <c r="H1028" s="15" t="s">
        <v>4305</v>
      </c>
      <c r="I1028" s="33" t="s">
        <v>4306</v>
      </c>
      <c r="J1028" s="875" t="s">
        <v>4306</v>
      </c>
      <c r="K1028" s="33" t="s">
        <v>4307</v>
      </c>
      <c r="L1028" s="13" t="s">
        <v>1674</v>
      </c>
      <c r="M1028" s="13">
        <v>0</v>
      </c>
      <c r="N1028" s="14"/>
    </row>
    <row r="1029" ht="18.95" customHeight="1" spans="1:14">
      <c r="A1029" s="44"/>
      <c r="B1029" s="44"/>
      <c r="C1029" s="44"/>
      <c r="D1029" s="44"/>
      <c r="E1029" s="44"/>
      <c r="F1029" s="44"/>
      <c r="G1029" s="45"/>
      <c r="H1029" s="15" t="s">
        <v>4308</v>
      </c>
      <c r="I1029" s="33" t="s">
        <v>4309</v>
      </c>
      <c r="J1029" s="875" t="s">
        <v>4309</v>
      </c>
      <c r="K1029" s="33" t="s">
        <v>4310</v>
      </c>
      <c r="L1029" s="13" t="s">
        <v>1674</v>
      </c>
      <c r="M1029" s="13">
        <v>0</v>
      </c>
      <c r="N1029" s="14"/>
    </row>
    <row r="1030" ht="18.95" customHeight="1" spans="1:14">
      <c r="A1030" s="44"/>
      <c r="B1030" s="44"/>
      <c r="C1030" s="44"/>
      <c r="D1030" s="44"/>
      <c r="E1030" s="44"/>
      <c r="F1030" s="44"/>
      <c r="G1030" s="45"/>
      <c r="H1030" s="15" t="s">
        <v>4311</v>
      </c>
      <c r="I1030" s="33" t="s">
        <v>4312</v>
      </c>
      <c r="J1030" s="875" t="s">
        <v>4312</v>
      </c>
      <c r="K1030" s="33" t="s">
        <v>4313</v>
      </c>
      <c r="L1030" s="13" t="s">
        <v>1674</v>
      </c>
      <c r="M1030" s="13">
        <v>0</v>
      </c>
      <c r="N1030" s="14"/>
    </row>
    <row r="1031" ht="18.95" customHeight="1" spans="1:14">
      <c r="A1031" s="44"/>
      <c r="B1031" s="44"/>
      <c r="C1031" s="44"/>
      <c r="D1031" s="44"/>
      <c r="E1031" s="44"/>
      <c r="F1031" s="44"/>
      <c r="G1031" s="45"/>
      <c r="H1031" s="15" t="s">
        <v>4314</v>
      </c>
      <c r="I1031" s="33" t="s">
        <v>4315</v>
      </c>
      <c r="J1031" s="875" t="s">
        <v>4315</v>
      </c>
      <c r="K1031" s="33" t="s">
        <v>4316</v>
      </c>
      <c r="L1031" s="13" t="s">
        <v>1674</v>
      </c>
      <c r="M1031" s="13">
        <v>0</v>
      </c>
      <c r="N1031" s="14"/>
    </row>
    <row r="1032" ht="18.95" customHeight="1" spans="1:14">
      <c r="A1032" s="44"/>
      <c r="B1032" s="44"/>
      <c r="C1032" s="44"/>
      <c r="D1032" s="44"/>
      <c r="E1032" s="44"/>
      <c r="F1032" s="44"/>
      <c r="G1032" s="45"/>
      <c r="H1032" s="15" t="s">
        <v>4317</v>
      </c>
      <c r="I1032" s="33" t="s">
        <v>4318</v>
      </c>
      <c r="J1032" s="875" t="s">
        <v>4318</v>
      </c>
      <c r="K1032" s="33" t="s">
        <v>4319</v>
      </c>
      <c r="L1032" s="13" t="s">
        <v>1674</v>
      </c>
      <c r="M1032" s="13">
        <v>0</v>
      </c>
      <c r="N1032" s="14"/>
    </row>
    <row r="1033" ht="18.95" customHeight="1" spans="1:14">
      <c r="A1033" s="44"/>
      <c r="B1033" s="44"/>
      <c r="C1033" s="44"/>
      <c r="D1033" s="44"/>
      <c r="E1033" s="44"/>
      <c r="F1033" s="44"/>
      <c r="G1033" s="45"/>
      <c r="H1033" s="15" t="s">
        <v>4320</v>
      </c>
      <c r="I1033" s="33" t="s">
        <v>4321</v>
      </c>
      <c r="J1033" s="875" t="s">
        <v>4321</v>
      </c>
      <c r="K1033" s="33" t="s">
        <v>4322</v>
      </c>
      <c r="L1033" s="13" t="s">
        <v>1674</v>
      </c>
      <c r="M1033" s="13">
        <v>0</v>
      </c>
      <c r="N1033" s="14"/>
    </row>
    <row r="1034" ht="18.95" customHeight="1" spans="1:14">
      <c r="A1034" s="44"/>
      <c r="B1034" s="44"/>
      <c r="C1034" s="44"/>
      <c r="D1034" s="44"/>
      <c r="E1034" s="44"/>
      <c r="F1034" s="44"/>
      <c r="G1034" s="45"/>
      <c r="H1034" s="15" t="s">
        <v>4323</v>
      </c>
      <c r="I1034" s="33" t="s">
        <v>4324</v>
      </c>
      <c r="J1034" s="875" t="s">
        <v>4324</v>
      </c>
      <c r="K1034" s="33" t="s">
        <v>4325</v>
      </c>
      <c r="L1034" s="13" t="s">
        <v>1674</v>
      </c>
      <c r="M1034" s="13">
        <v>0</v>
      </c>
      <c r="N1034" s="14"/>
    </row>
    <row r="1035" ht="18.95" customHeight="1" spans="1:14">
      <c r="A1035" s="44"/>
      <c r="B1035" s="44"/>
      <c r="C1035" s="44"/>
      <c r="D1035" s="44"/>
      <c r="E1035" s="44"/>
      <c r="F1035" s="44"/>
      <c r="G1035" s="45"/>
      <c r="H1035" s="15" t="s">
        <v>4326</v>
      </c>
      <c r="I1035" s="33" t="s">
        <v>4327</v>
      </c>
      <c r="J1035" s="875" t="s">
        <v>4327</v>
      </c>
      <c r="K1035" s="33" t="s">
        <v>4328</v>
      </c>
      <c r="L1035" s="13" t="s">
        <v>1674</v>
      </c>
      <c r="M1035" s="13">
        <v>0</v>
      </c>
      <c r="N1035" s="14"/>
    </row>
    <row r="1036" ht="18.95" customHeight="1" spans="1:14">
      <c r="A1036" s="44"/>
      <c r="B1036" s="44"/>
      <c r="C1036" s="44"/>
      <c r="D1036" s="44"/>
      <c r="E1036" s="44"/>
      <c r="F1036" s="44"/>
      <c r="G1036" s="45"/>
      <c r="H1036" s="15" t="s">
        <v>4329</v>
      </c>
      <c r="I1036" s="33" t="s">
        <v>4330</v>
      </c>
      <c r="J1036" s="875" t="s">
        <v>4330</v>
      </c>
      <c r="K1036" s="33" t="s">
        <v>4331</v>
      </c>
      <c r="L1036" s="13" t="s">
        <v>1674</v>
      </c>
      <c r="M1036" s="13">
        <v>0</v>
      </c>
      <c r="N1036" s="14"/>
    </row>
    <row r="1037" ht="18.95" customHeight="1" spans="1:14">
      <c r="A1037" s="44"/>
      <c r="B1037" s="44"/>
      <c r="C1037" s="44"/>
      <c r="D1037" s="44"/>
      <c r="E1037" s="44"/>
      <c r="F1037" s="44"/>
      <c r="G1037" s="45"/>
      <c r="H1037" s="15" t="s">
        <v>4332</v>
      </c>
      <c r="I1037" s="33" t="s">
        <v>4333</v>
      </c>
      <c r="J1037" s="875" t="s">
        <v>4333</v>
      </c>
      <c r="K1037" s="33" t="s">
        <v>4334</v>
      </c>
      <c r="L1037" s="13" t="s">
        <v>1674</v>
      </c>
      <c r="M1037" s="13">
        <v>0</v>
      </c>
      <c r="N1037" s="14"/>
    </row>
    <row r="1038" ht="18.95" customHeight="1" spans="1:14">
      <c r="A1038" s="44"/>
      <c r="B1038" s="44"/>
      <c r="C1038" s="44"/>
      <c r="D1038" s="44"/>
      <c r="E1038" s="44"/>
      <c r="F1038" s="44"/>
      <c r="G1038" s="45"/>
      <c r="H1038" s="15" t="s">
        <v>4335</v>
      </c>
      <c r="I1038" s="33" t="s">
        <v>4336</v>
      </c>
      <c r="J1038" s="875" t="s">
        <v>4336</v>
      </c>
      <c r="K1038" s="33" t="s">
        <v>4337</v>
      </c>
      <c r="L1038" s="13" t="s">
        <v>1674</v>
      </c>
      <c r="M1038" s="13">
        <v>0</v>
      </c>
      <c r="N1038" s="14"/>
    </row>
    <row r="1039" ht="18.95" customHeight="1" spans="1:14">
      <c r="A1039" s="44"/>
      <c r="B1039" s="44"/>
      <c r="C1039" s="44"/>
      <c r="D1039" s="44"/>
      <c r="E1039" s="44"/>
      <c r="F1039" s="44"/>
      <c r="G1039" s="45"/>
      <c r="H1039" s="15" t="s">
        <v>4338</v>
      </c>
      <c r="I1039" s="33" t="s">
        <v>4339</v>
      </c>
      <c r="J1039" s="875" t="s">
        <v>4339</v>
      </c>
      <c r="K1039" s="33" t="s">
        <v>4340</v>
      </c>
      <c r="L1039" s="13" t="s">
        <v>1674</v>
      </c>
      <c r="M1039" s="13">
        <v>0</v>
      </c>
      <c r="N1039" s="14"/>
    </row>
    <row r="1040" ht="18.95" customHeight="1" spans="1:14">
      <c r="A1040" s="44"/>
      <c r="B1040" s="44"/>
      <c r="C1040" s="44"/>
      <c r="D1040" s="44"/>
      <c r="E1040" s="44"/>
      <c r="F1040" s="44"/>
      <c r="G1040" s="45"/>
      <c r="H1040" s="15" t="s">
        <v>4341</v>
      </c>
      <c r="I1040" s="33" t="s">
        <v>4342</v>
      </c>
      <c r="J1040" s="875" t="s">
        <v>4342</v>
      </c>
      <c r="K1040" s="33" t="s">
        <v>4343</v>
      </c>
      <c r="L1040" s="13" t="s">
        <v>1674</v>
      </c>
      <c r="M1040" s="13">
        <v>0</v>
      </c>
      <c r="N1040" s="14"/>
    </row>
    <row r="1041" ht="18.95" customHeight="1" spans="1:14">
      <c r="A1041" s="44"/>
      <c r="B1041" s="44"/>
      <c r="C1041" s="44"/>
      <c r="D1041" s="44"/>
      <c r="E1041" s="44"/>
      <c r="F1041" s="44"/>
      <c r="G1041" s="45"/>
      <c r="H1041" s="15" t="s">
        <v>4344</v>
      </c>
      <c r="I1041" s="33" t="s">
        <v>4345</v>
      </c>
      <c r="J1041" s="875" t="s">
        <v>4345</v>
      </c>
      <c r="K1041" s="33" t="s">
        <v>4346</v>
      </c>
      <c r="L1041" s="13" t="s">
        <v>1674</v>
      </c>
      <c r="M1041" s="13">
        <v>0</v>
      </c>
      <c r="N1041" s="14"/>
    </row>
    <row r="1042" ht="18.95" customHeight="1" spans="1:14">
      <c r="A1042" s="44"/>
      <c r="B1042" s="44"/>
      <c r="C1042" s="44"/>
      <c r="D1042" s="44"/>
      <c r="E1042" s="44"/>
      <c r="F1042" s="44"/>
      <c r="G1042" s="45"/>
      <c r="H1042" s="15" t="s">
        <v>149</v>
      </c>
      <c r="I1042" s="33" t="s">
        <v>4347</v>
      </c>
      <c r="J1042" s="875" t="s">
        <v>4347</v>
      </c>
      <c r="K1042" s="33" t="s">
        <v>1684</v>
      </c>
      <c r="L1042" s="13" t="s">
        <v>1674</v>
      </c>
      <c r="M1042" s="13">
        <v>0</v>
      </c>
      <c r="N1042" s="14"/>
    </row>
    <row r="1043" ht="18.95" customHeight="1" spans="1:14">
      <c r="A1043" s="44"/>
      <c r="B1043" s="44"/>
      <c r="C1043" s="44"/>
      <c r="D1043" s="44"/>
      <c r="E1043" s="44"/>
      <c r="F1043" s="44"/>
      <c r="G1043" s="45"/>
      <c r="H1043" s="15" t="s">
        <v>150</v>
      </c>
      <c r="I1043" s="33" t="s">
        <v>4348</v>
      </c>
      <c r="J1043" s="875" t="s">
        <v>4348</v>
      </c>
      <c r="K1043" s="33" t="s">
        <v>1688</v>
      </c>
      <c r="L1043" s="13" t="s">
        <v>1674</v>
      </c>
      <c r="M1043" s="13">
        <v>0</v>
      </c>
      <c r="N1043" s="14"/>
    </row>
    <row r="1044" ht="18.95" customHeight="1" spans="1:14">
      <c r="A1044" s="44"/>
      <c r="B1044" s="44"/>
      <c r="C1044" s="44"/>
      <c r="D1044" s="44"/>
      <c r="E1044" s="44"/>
      <c r="F1044" s="44"/>
      <c r="G1044" s="45"/>
      <c r="H1044" s="15" t="s">
        <v>3906</v>
      </c>
      <c r="I1044" s="33" t="s">
        <v>4349</v>
      </c>
      <c r="J1044" s="875" t="s">
        <v>4349</v>
      </c>
      <c r="K1044" s="33" t="s">
        <v>1693</v>
      </c>
      <c r="L1044" s="13" t="s">
        <v>1674</v>
      </c>
      <c r="M1044" s="13">
        <v>0</v>
      </c>
      <c r="N1044" s="14"/>
    </row>
    <row r="1045" ht="18.95" customHeight="1" spans="1:14">
      <c r="A1045" s="44"/>
      <c r="B1045" s="44"/>
      <c r="C1045" s="44"/>
      <c r="D1045" s="44"/>
      <c r="E1045" s="44"/>
      <c r="F1045" s="44"/>
      <c r="G1045" s="45"/>
      <c r="H1045" s="15" t="s">
        <v>4350</v>
      </c>
      <c r="I1045" s="33" t="s">
        <v>4351</v>
      </c>
      <c r="J1045" s="875" t="s">
        <v>4351</v>
      </c>
      <c r="K1045" s="33" t="s">
        <v>4352</v>
      </c>
      <c r="L1045" s="13" t="s">
        <v>1674</v>
      </c>
      <c r="M1045" s="13">
        <v>0</v>
      </c>
      <c r="N1045" s="14"/>
    </row>
    <row r="1046" ht="18.95" customHeight="1" spans="1:14">
      <c r="A1046" s="44"/>
      <c r="B1046" s="44"/>
      <c r="C1046" s="44"/>
      <c r="D1046" s="44"/>
      <c r="E1046" s="44"/>
      <c r="F1046" s="44"/>
      <c r="G1046" s="45"/>
      <c r="H1046" s="15" t="s">
        <v>4353</v>
      </c>
      <c r="I1046" s="33" t="s">
        <v>4354</v>
      </c>
      <c r="J1046" s="875" t="s">
        <v>4354</v>
      </c>
      <c r="K1046" s="33" t="s">
        <v>4355</v>
      </c>
      <c r="L1046" s="13" t="s">
        <v>1674</v>
      </c>
      <c r="M1046" s="13">
        <v>0</v>
      </c>
      <c r="N1046" s="14"/>
    </row>
    <row r="1047" ht="18.95" customHeight="1" spans="1:14">
      <c r="A1047" s="44"/>
      <c r="B1047" s="44"/>
      <c r="C1047" s="44"/>
      <c r="D1047" s="44"/>
      <c r="E1047" s="44"/>
      <c r="F1047" s="44"/>
      <c r="G1047" s="45"/>
      <c r="H1047" s="15" t="s">
        <v>4356</v>
      </c>
      <c r="I1047" s="33" t="s">
        <v>4357</v>
      </c>
      <c r="J1047" s="875" t="s">
        <v>4357</v>
      </c>
      <c r="K1047" s="33" t="s">
        <v>4358</v>
      </c>
      <c r="L1047" s="13" t="s">
        <v>1674</v>
      </c>
      <c r="M1047" s="13">
        <v>0</v>
      </c>
      <c r="N1047" s="14"/>
    </row>
    <row r="1048" ht="18.95" customHeight="1" spans="1:14">
      <c r="A1048" s="44"/>
      <c r="B1048" s="44"/>
      <c r="C1048" s="44"/>
      <c r="D1048" s="44"/>
      <c r="E1048" s="44"/>
      <c r="F1048" s="44"/>
      <c r="G1048" s="45"/>
      <c r="H1048" s="15" t="s">
        <v>4359</v>
      </c>
      <c r="I1048" s="33" t="s">
        <v>4360</v>
      </c>
      <c r="J1048" s="875" t="s">
        <v>4360</v>
      </c>
      <c r="K1048" s="33" t="s">
        <v>4361</v>
      </c>
      <c r="L1048" s="13" t="s">
        <v>1674</v>
      </c>
      <c r="M1048" s="13">
        <v>0</v>
      </c>
      <c r="N1048" s="14"/>
    </row>
    <row r="1049" ht="18.95" customHeight="1" spans="1:14">
      <c r="A1049" s="44"/>
      <c r="B1049" s="44"/>
      <c r="C1049" s="44"/>
      <c r="D1049" s="44"/>
      <c r="E1049" s="44"/>
      <c r="F1049" s="44"/>
      <c r="G1049" s="45"/>
      <c r="H1049" s="15" t="s">
        <v>4362</v>
      </c>
      <c r="I1049" s="875" t="s">
        <v>4363</v>
      </c>
      <c r="J1049" s="875" t="s">
        <v>4364</v>
      </c>
      <c r="K1049" s="33" t="s">
        <v>4365</v>
      </c>
      <c r="L1049" s="13" t="s">
        <v>1674</v>
      </c>
      <c r="M1049" s="13"/>
      <c r="N1049" s="14"/>
    </row>
    <row r="1050" ht="18.95" customHeight="1" spans="1:14">
      <c r="A1050" s="44"/>
      <c r="B1050" s="44"/>
      <c r="C1050" s="44"/>
      <c r="D1050" s="44"/>
      <c r="E1050" s="44"/>
      <c r="F1050" s="44"/>
      <c r="G1050" s="45"/>
      <c r="H1050" s="15" t="s">
        <v>4366</v>
      </c>
      <c r="I1050" s="33" t="s">
        <v>4367</v>
      </c>
      <c r="J1050" s="875" t="s">
        <v>4367</v>
      </c>
      <c r="K1050" s="33" t="s">
        <v>4368</v>
      </c>
      <c r="L1050" s="13" t="s">
        <v>1674</v>
      </c>
      <c r="M1050" s="13">
        <v>0</v>
      </c>
      <c r="N1050" s="14"/>
    </row>
    <row r="1051" ht="18.95" customHeight="1" spans="1:14">
      <c r="A1051" s="44"/>
      <c r="B1051" s="44"/>
      <c r="C1051" s="44"/>
      <c r="D1051" s="44"/>
      <c r="E1051" s="44"/>
      <c r="F1051" s="44"/>
      <c r="G1051" s="45"/>
      <c r="H1051" s="15" t="s">
        <v>4369</v>
      </c>
      <c r="I1051" s="33" t="s">
        <v>4370</v>
      </c>
      <c r="J1051" s="875" t="s">
        <v>4370</v>
      </c>
      <c r="K1051" s="33" t="s">
        <v>4371</v>
      </c>
      <c r="L1051" s="13" t="s">
        <v>1674</v>
      </c>
      <c r="M1051" s="13">
        <v>0</v>
      </c>
      <c r="N1051" s="14"/>
    </row>
    <row r="1052" ht="18.95" customHeight="1" spans="1:14">
      <c r="A1052" s="44"/>
      <c r="B1052" s="44"/>
      <c r="C1052" s="44"/>
      <c r="D1052" s="44"/>
      <c r="E1052" s="44"/>
      <c r="F1052" s="44"/>
      <c r="G1052" s="45"/>
      <c r="H1052" s="15" t="s">
        <v>149</v>
      </c>
      <c r="I1052" s="33" t="s">
        <v>4372</v>
      </c>
      <c r="J1052" s="875" t="s">
        <v>4372</v>
      </c>
      <c r="K1052" s="33" t="s">
        <v>1684</v>
      </c>
      <c r="L1052" s="13" t="s">
        <v>1674</v>
      </c>
      <c r="M1052" s="13">
        <v>0</v>
      </c>
      <c r="N1052" s="14"/>
    </row>
    <row r="1053" ht="18.95" customHeight="1" spans="1:14">
      <c r="A1053" s="44"/>
      <c r="B1053" s="44"/>
      <c r="C1053" s="44"/>
      <c r="D1053" s="44"/>
      <c r="E1053" s="44"/>
      <c r="F1053" s="44"/>
      <c r="G1053" s="45"/>
      <c r="H1053" s="15" t="s">
        <v>150</v>
      </c>
      <c r="I1053" s="33" t="s">
        <v>4373</v>
      </c>
      <c r="J1053" s="875" t="s">
        <v>4373</v>
      </c>
      <c r="K1053" s="33" t="s">
        <v>1688</v>
      </c>
      <c r="L1053" s="13" t="s">
        <v>1674</v>
      </c>
      <c r="M1053" s="13">
        <v>0</v>
      </c>
      <c r="N1053" s="14"/>
    </row>
    <row r="1054" ht="18.95" customHeight="1" spans="1:14">
      <c r="A1054" s="44"/>
      <c r="B1054" s="44"/>
      <c r="C1054" s="44"/>
      <c r="D1054" s="44"/>
      <c r="E1054" s="44"/>
      <c r="F1054" s="44"/>
      <c r="G1054" s="45"/>
      <c r="H1054" s="15" t="s">
        <v>3906</v>
      </c>
      <c r="I1054" s="33" t="s">
        <v>4374</v>
      </c>
      <c r="J1054" s="875" t="s">
        <v>4374</v>
      </c>
      <c r="K1054" s="33" t="s">
        <v>1693</v>
      </c>
      <c r="L1054" s="13" t="s">
        <v>1674</v>
      </c>
      <c r="M1054" s="13">
        <v>0</v>
      </c>
      <c r="N1054" s="14"/>
    </row>
    <row r="1055" ht="18.95" customHeight="1" spans="1:14">
      <c r="A1055" s="44"/>
      <c r="B1055" s="44"/>
      <c r="C1055" s="44"/>
      <c r="D1055" s="44"/>
      <c r="E1055" s="44"/>
      <c r="F1055" s="44"/>
      <c r="G1055" s="45"/>
      <c r="H1055" s="15" t="s">
        <v>4375</v>
      </c>
      <c r="I1055" s="33" t="s">
        <v>4376</v>
      </c>
      <c r="J1055" s="875" t="s">
        <v>4376</v>
      </c>
      <c r="K1055" s="33" t="s">
        <v>4377</v>
      </c>
      <c r="L1055" s="13" t="s">
        <v>1674</v>
      </c>
      <c r="M1055" s="13">
        <v>0</v>
      </c>
      <c r="N1055" s="14"/>
    </row>
    <row r="1056" ht="18.95" customHeight="1" spans="1:14">
      <c r="A1056" s="44"/>
      <c r="B1056" s="44"/>
      <c r="C1056" s="44"/>
      <c r="D1056" s="44"/>
      <c r="E1056" s="44"/>
      <c r="F1056" s="44"/>
      <c r="G1056" s="45"/>
      <c r="H1056" s="15" t="s">
        <v>4378</v>
      </c>
      <c r="I1056" s="33" t="s">
        <v>4379</v>
      </c>
      <c r="J1056" s="875" t="s">
        <v>4379</v>
      </c>
      <c r="K1056" s="33" t="s">
        <v>4380</v>
      </c>
      <c r="L1056" s="13" t="s">
        <v>1674</v>
      </c>
      <c r="M1056" s="13">
        <v>0</v>
      </c>
      <c r="N1056" s="14"/>
    </row>
    <row r="1057" ht="18.95" customHeight="1" spans="1:14">
      <c r="A1057" s="44"/>
      <c r="B1057" s="44"/>
      <c r="C1057" s="44"/>
      <c r="D1057" s="44"/>
      <c r="E1057" s="44"/>
      <c r="F1057" s="44"/>
      <c r="G1057" s="45"/>
      <c r="H1057" s="15" t="s">
        <v>4381</v>
      </c>
      <c r="I1057" s="33" t="s">
        <v>4382</v>
      </c>
      <c r="J1057" s="875" t="s">
        <v>4382</v>
      </c>
      <c r="K1057" s="33" t="s">
        <v>4383</v>
      </c>
      <c r="L1057" s="13" t="s">
        <v>1674</v>
      </c>
      <c r="M1057" s="13">
        <v>0</v>
      </c>
      <c r="N1057" s="14"/>
    </row>
    <row r="1058" ht="18.95" customHeight="1" spans="1:14">
      <c r="A1058" s="44"/>
      <c r="B1058" s="44"/>
      <c r="C1058" s="44"/>
      <c r="D1058" s="44"/>
      <c r="E1058" s="44"/>
      <c r="F1058" s="44"/>
      <c r="G1058" s="45"/>
      <c r="H1058" s="15" t="s">
        <v>4384</v>
      </c>
      <c r="I1058" s="33" t="s">
        <v>4385</v>
      </c>
      <c r="J1058" s="875" t="s">
        <v>4385</v>
      </c>
      <c r="K1058" s="33" t="s">
        <v>4386</v>
      </c>
      <c r="L1058" s="13" t="s">
        <v>1674</v>
      </c>
      <c r="M1058" s="13">
        <v>0</v>
      </c>
      <c r="N1058" s="14"/>
    </row>
    <row r="1059" ht="18.95" customHeight="1" spans="1:14">
      <c r="A1059" s="44"/>
      <c r="B1059" s="44"/>
      <c r="C1059" s="44"/>
      <c r="D1059" s="44"/>
      <c r="E1059" s="44"/>
      <c r="F1059" s="44"/>
      <c r="G1059" s="45"/>
      <c r="H1059" s="15" t="s">
        <v>4387</v>
      </c>
      <c r="I1059" s="33" t="s">
        <v>4388</v>
      </c>
      <c r="J1059" s="875" t="s">
        <v>4388</v>
      </c>
      <c r="K1059" s="33" t="s">
        <v>4389</v>
      </c>
      <c r="L1059" s="13" t="s">
        <v>1674</v>
      </c>
      <c r="M1059" s="13">
        <v>0</v>
      </c>
      <c r="N1059" s="14"/>
    </row>
    <row r="1060" ht="18.95" customHeight="1" spans="1:14">
      <c r="A1060" s="44"/>
      <c r="B1060" s="44"/>
      <c r="C1060" s="44"/>
      <c r="D1060" s="44"/>
      <c r="E1060" s="44"/>
      <c r="F1060" s="44"/>
      <c r="G1060" s="45"/>
      <c r="H1060" s="52"/>
      <c r="I1060" s="875" t="s">
        <v>4390</v>
      </c>
      <c r="J1060" s="875" t="s">
        <v>4391</v>
      </c>
      <c r="K1060" s="33" t="s">
        <v>4392</v>
      </c>
      <c r="L1060" s="13" t="s">
        <v>1674</v>
      </c>
      <c r="M1060" s="13">
        <v>0</v>
      </c>
      <c r="N1060" s="14"/>
    </row>
    <row r="1061" ht="18.95" customHeight="1" spans="1:14">
      <c r="A1061" s="44"/>
      <c r="B1061" s="44"/>
      <c r="C1061" s="44"/>
      <c r="D1061" s="44"/>
      <c r="E1061" s="44"/>
      <c r="F1061" s="44"/>
      <c r="G1061" s="45"/>
      <c r="H1061" s="15" t="s">
        <v>4393</v>
      </c>
      <c r="I1061" s="33" t="s">
        <v>4390</v>
      </c>
      <c r="J1061" s="875" t="s">
        <v>4390</v>
      </c>
      <c r="K1061" s="33" t="s">
        <v>4394</v>
      </c>
      <c r="L1061" s="13" t="s">
        <v>1674</v>
      </c>
      <c r="M1061" s="13">
        <v>0</v>
      </c>
      <c r="N1061" s="14"/>
    </row>
    <row r="1062" ht="18.95" customHeight="1" spans="1:14">
      <c r="A1062" s="44"/>
      <c r="B1062" s="44"/>
      <c r="C1062" s="44"/>
      <c r="D1062" s="44"/>
      <c r="E1062" s="44"/>
      <c r="F1062" s="44"/>
      <c r="G1062" s="45"/>
      <c r="H1062" s="15" t="s">
        <v>4395</v>
      </c>
      <c r="I1062" s="33" t="s">
        <v>4396</v>
      </c>
      <c r="J1062" s="875" t="s">
        <v>4396</v>
      </c>
      <c r="K1062" s="33" t="s">
        <v>4397</v>
      </c>
      <c r="L1062" s="13" t="s">
        <v>1674</v>
      </c>
      <c r="M1062" s="13">
        <v>456</v>
      </c>
      <c r="N1062" s="14"/>
    </row>
    <row r="1063" ht="18.95" customHeight="1" spans="1:14">
      <c r="A1063" s="44"/>
      <c r="B1063" s="44"/>
      <c r="C1063" s="44"/>
      <c r="D1063" s="44"/>
      <c r="E1063" s="44"/>
      <c r="F1063" s="44"/>
      <c r="G1063" s="45"/>
      <c r="H1063" s="15" t="s">
        <v>439</v>
      </c>
      <c r="I1063" s="33" t="s">
        <v>4398</v>
      </c>
      <c r="J1063" s="875" t="s">
        <v>4398</v>
      </c>
      <c r="K1063" s="33" t="s">
        <v>4399</v>
      </c>
      <c r="L1063" s="13" t="s">
        <v>1674</v>
      </c>
      <c r="M1063" s="13">
        <v>109</v>
      </c>
      <c r="N1063" s="14"/>
    </row>
    <row r="1064" ht="18.95" customHeight="1" spans="1:14">
      <c r="A1064" s="44"/>
      <c r="B1064" s="44"/>
      <c r="C1064" s="44"/>
      <c r="D1064" s="44"/>
      <c r="E1064" s="44"/>
      <c r="F1064" s="44"/>
      <c r="G1064" s="45"/>
      <c r="H1064" s="15" t="s">
        <v>440</v>
      </c>
      <c r="I1064" s="33" t="s">
        <v>4400</v>
      </c>
      <c r="J1064" s="875" t="s">
        <v>4400</v>
      </c>
      <c r="K1064" s="33" t="s">
        <v>4401</v>
      </c>
      <c r="L1064" s="13" t="s">
        <v>1674</v>
      </c>
      <c r="M1064" s="13">
        <v>274</v>
      </c>
      <c r="N1064" s="14"/>
    </row>
    <row r="1065" ht="18.95" customHeight="1" spans="1:14">
      <c r="A1065" s="44"/>
      <c r="B1065" s="44"/>
      <c r="C1065" s="44"/>
      <c r="D1065" s="44"/>
      <c r="E1065" s="44"/>
      <c r="F1065" s="44"/>
      <c r="G1065" s="45"/>
      <c r="H1065" s="15" t="s">
        <v>441</v>
      </c>
      <c r="I1065" s="33" t="s">
        <v>4402</v>
      </c>
      <c r="J1065" s="875" t="s">
        <v>4402</v>
      </c>
      <c r="K1065" s="33" t="s">
        <v>4403</v>
      </c>
      <c r="L1065" s="13" t="s">
        <v>1674</v>
      </c>
      <c r="M1065" s="13">
        <v>58</v>
      </c>
      <c r="N1065" s="14"/>
    </row>
    <row r="1066" ht="18.95" customHeight="1" spans="1:14">
      <c r="A1066" s="44"/>
      <c r="B1066" s="44"/>
      <c r="C1066" s="44"/>
      <c r="D1066" s="44"/>
      <c r="E1066" s="44"/>
      <c r="F1066" s="44"/>
      <c r="G1066" s="45"/>
      <c r="H1066" s="15" t="s">
        <v>4404</v>
      </c>
      <c r="I1066" s="33" t="s">
        <v>4405</v>
      </c>
      <c r="J1066" s="875" t="s">
        <v>4405</v>
      </c>
      <c r="K1066" s="33" t="s">
        <v>4406</v>
      </c>
      <c r="L1066" s="13" t="s">
        <v>1674</v>
      </c>
      <c r="M1066" s="13">
        <v>15</v>
      </c>
      <c r="N1066" s="14"/>
    </row>
    <row r="1067" ht="18.95" customHeight="1" spans="1:14">
      <c r="A1067" s="44"/>
      <c r="B1067" s="44"/>
      <c r="C1067" s="44"/>
      <c r="D1067" s="44"/>
      <c r="E1067" s="44"/>
      <c r="F1067" s="44"/>
      <c r="G1067" s="45"/>
      <c r="H1067" s="15" t="s">
        <v>4407</v>
      </c>
      <c r="I1067" s="33" t="s">
        <v>4408</v>
      </c>
      <c r="J1067" s="875" t="s">
        <v>4408</v>
      </c>
      <c r="K1067" s="33" t="s">
        <v>4409</v>
      </c>
      <c r="L1067" s="13" t="s">
        <v>1674</v>
      </c>
      <c r="M1067" s="13">
        <v>0</v>
      </c>
      <c r="N1067" s="14"/>
    </row>
    <row r="1068" ht="18.95" customHeight="1" spans="1:14">
      <c r="A1068" s="44"/>
      <c r="B1068" s="44"/>
      <c r="C1068" s="44"/>
      <c r="D1068" s="44"/>
      <c r="E1068" s="44"/>
      <c r="F1068" s="44"/>
      <c r="G1068" s="45"/>
      <c r="H1068" s="15" t="s">
        <v>149</v>
      </c>
      <c r="I1068" s="33" t="s">
        <v>4410</v>
      </c>
      <c r="J1068" s="875" t="s">
        <v>4410</v>
      </c>
      <c r="K1068" s="33" t="s">
        <v>1684</v>
      </c>
      <c r="L1068" s="13" t="s">
        <v>1674</v>
      </c>
      <c r="M1068" s="13">
        <v>0</v>
      </c>
      <c r="N1068" s="14"/>
    </row>
    <row r="1069" ht="18.95" customHeight="1" spans="1:14">
      <c r="A1069" s="44"/>
      <c r="B1069" s="44"/>
      <c r="C1069" s="44"/>
      <c r="D1069" s="44"/>
      <c r="E1069" s="44"/>
      <c r="F1069" s="44"/>
      <c r="G1069" s="45"/>
      <c r="H1069" s="15" t="s">
        <v>150</v>
      </c>
      <c r="I1069" s="33" t="s">
        <v>4411</v>
      </c>
      <c r="J1069" s="875" t="s">
        <v>4411</v>
      </c>
      <c r="K1069" s="33" t="s">
        <v>1688</v>
      </c>
      <c r="L1069" s="13" t="s">
        <v>1674</v>
      </c>
      <c r="M1069" s="13">
        <v>0</v>
      </c>
      <c r="N1069" s="14"/>
    </row>
    <row r="1070" ht="18.95" customHeight="1" spans="1:14">
      <c r="A1070" s="44"/>
      <c r="B1070" s="44"/>
      <c r="C1070" s="44"/>
      <c r="D1070" s="44"/>
      <c r="E1070" s="44"/>
      <c r="F1070" s="44"/>
      <c r="G1070" s="45"/>
      <c r="H1070" s="15" t="s">
        <v>3906</v>
      </c>
      <c r="I1070" s="33" t="s">
        <v>4412</v>
      </c>
      <c r="J1070" s="875" t="s">
        <v>4412</v>
      </c>
      <c r="K1070" s="33" t="s">
        <v>1693</v>
      </c>
      <c r="L1070" s="13" t="s">
        <v>1674</v>
      </c>
      <c r="M1070" s="13">
        <v>0</v>
      </c>
      <c r="N1070" s="14"/>
    </row>
    <row r="1071" ht="18.95" customHeight="1" spans="1:14">
      <c r="A1071" s="44"/>
      <c r="B1071" s="44"/>
      <c r="C1071" s="44"/>
      <c r="D1071" s="44"/>
      <c r="E1071" s="44"/>
      <c r="F1071" s="44"/>
      <c r="G1071" s="45"/>
      <c r="H1071" s="15" t="s">
        <v>4362</v>
      </c>
      <c r="I1071" s="33" t="s">
        <v>4413</v>
      </c>
      <c r="J1071" s="875" t="s">
        <v>4413</v>
      </c>
      <c r="K1071" s="33" t="s">
        <v>4365</v>
      </c>
      <c r="L1071" s="13" t="s">
        <v>1674</v>
      </c>
      <c r="M1071" s="13">
        <v>0</v>
      </c>
      <c r="N1071" s="14"/>
    </row>
    <row r="1072" ht="18.95" customHeight="1" spans="1:14">
      <c r="A1072" s="44"/>
      <c r="B1072" s="44"/>
      <c r="C1072" s="44"/>
      <c r="D1072" s="44"/>
      <c r="E1072" s="44"/>
      <c r="F1072" s="44"/>
      <c r="G1072" s="45"/>
      <c r="H1072" s="15" t="s">
        <v>4414</v>
      </c>
      <c r="I1072" s="33" t="s">
        <v>4415</v>
      </c>
      <c r="J1072" s="875" t="s">
        <v>4415</v>
      </c>
      <c r="K1072" s="33" t="s">
        <v>4416</v>
      </c>
      <c r="L1072" s="13" t="s">
        <v>1674</v>
      </c>
      <c r="M1072" s="13">
        <v>0</v>
      </c>
      <c r="N1072" s="14"/>
    </row>
    <row r="1073" ht="18.95" customHeight="1" spans="1:14">
      <c r="A1073" s="44"/>
      <c r="B1073" s="44"/>
      <c r="C1073" s="44"/>
      <c r="D1073" s="44"/>
      <c r="E1073" s="44"/>
      <c r="F1073" s="44"/>
      <c r="G1073" s="45"/>
      <c r="H1073" s="15" t="s">
        <v>4417</v>
      </c>
      <c r="I1073" s="33" t="s">
        <v>4418</v>
      </c>
      <c r="J1073" s="875" t="s">
        <v>4418</v>
      </c>
      <c r="K1073" s="33" t="s">
        <v>4419</v>
      </c>
      <c r="L1073" s="13" t="s">
        <v>1674</v>
      </c>
      <c r="M1073" s="13">
        <v>0</v>
      </c>
      <c r="N1073" s="14"/>
    </row>
    <row r="1074" ht="18.95" customHeight="1" spans="1:14">
      <c r="A1074" s="44"/>
      <c r="B1074" s="44"/>
      <c r="C1074" s="44"/>
      <c r="D1074" s="44"/>
      <c r="E1074" s="44"/>
      <c r="F1074" s="44"/>
      <c r="G1074" s="45"/>
      <c r="H1074" s="15" t="s">
        <v>442</v>
      </c>
      <c r="I1074" s="33" t="s">
        <v>4420</v>
      </c>
      <c r="J1074" s="875" t="s">
        <v>4420</v>
      </c>
      <c r="K1074" s="33" t="s">
        <v>4421</v>
      </c>
      <c r="L1074" s="13" t="s">
        <v>1674</v>
      </c>
      <c r="M1074" s="13">
        <v>7775</v>
      </c>
      <c r="N1074" s="14"/>
    </row>
    <row r="1075" ht="18.95" customHeight="1" spans="1:14">
      <c r="A1075" s="44"/>
      <c r="B1075" s="44"/>
      <c r="C1075" s="44"/>
      <c r="D1075" s="44"/>
      <c r="E1075" s="44"/>
      <c r="F1075" s="44"/>
      <c r="G1075" s="45"/>
      <c r="H1075" s="15" t="s">
        <v>443</v>
      </c>
      <c r="I1075" s="33" t="s">
        <v>4422</v>
      </c>
      <c r="J1075" s="875" t="s">
        <v>4422</v>
      </c>
      <c r="K1075" s="33" t="s">
        <v>4423</v>
      </c>
      <c r="L1075" s="13" t="s">
        <v>1674</v>
      </c>
      <c r="M1075" s="13">
        <v>0</v>
      </c>
      <c r="N1075" s="14"/>
    </row>
    <row r="1076" ht="18.95" customHeight="1" spans="1:14">
      <c r="A1076" s="44"/>
      <c r="B1076" s="44"/>
      <c r="C1076" s="44"/>
      <c r="D1076" s="44"/>
      <c r="E1076" s="44"/>
      <c r="F1076" s="44"/>
      <c r="G1076" s="45"/>
      <c r="H1076" s="15" t="s">
        <v>444</v>
      </c>
      <c r="I1076" s="33" t="s">
        <v>4424</v>
      </c>
      <c r="J1076" s="875" t="s">
        <v>4424</v>
      </c>
      <c r="K1076" s="33" t="s">
        <v>4425</v>
      </c>
      <c r="L1076" s="13" t="s">
        <v>1674</v>
      </c>
      <c r="M1076" s="13">
        <v>7775</v>
      </c>
      <c r="N1076" s="14"/>
    </row>
    <row r="1077" ht="18.95" customHeight="1" spans="1:14">
      <c r="A1077" s="44"/>
      <c r="B1077" s="44"/>
      <c r="C1077" s="44"/>
      <c r="D1077" s="44"/>
      <c r="E1077" s="44"/>
      <c r="F1077" s="44"/>
      <c r="G1077" s="45"/>
      <c r="H1077" s="15" t="s">
        <v>4426</v>
      </c>
      <c r="I1077" s="33" t="s">
        <v>4427</v>
      </c>
      <c r="J1077" s="875" t="s">
        <v>4427</v>
      </c>
      <c r="K1077" s="33" t="s">
        <v>4428</v>
      </c>
      <c r="L1077" s="13" t="s">
        <v>1674</v>
      </c>
      <c r="M1077" s="13">
        <v>0</v>
      </c>
      <c r="N1077" s="14"/>
    </row>
    <row r="1078" ht="18.95" customHeight="1" spans="1:14">
      <c r="A1078" s="44"/>
      <c r="B1078" s="44"/>
      <c r="C1078" s="44"/>
      <c r="D1078" s="44"/>
      <c r="E1078" s="44"/>
      <c r="F1078" s="44"/>
      <c r="G1078" s="45"/>
      <c r="H1078" s="15" t="s">
        <v>4429</v>
      </c>
      <c r="I1078" s="33" t="s">
        <v>4430</v>
      </c>
      <c r="J1078" s="875" t="s">
        <v>4430</v>
      </c>
      <c r="K1078" s="33" t="s">
        <v>4431</v>
      </c>
      <c r="L1078" s="13" t="s">
        <v>1674</v>
      </c>
      <c r="M1078" s="13">
        <v>0</v>
      </c>
      <c r="N1078" s="14"/>
    </row>
    <row r="1079" ht="18.95" customHeight="1" spans="1:14">
      <c r="A1079" s="44"/>
      <c r="B1079" s="44"/>
      <c r="C1079" s="44"/>
      <c r="D1079" s="44"/>
      <c r="E1079" s="44"/>
      <c r="F1079" s="44"/>
      <c r="G1079" s="45"/>
      <c r="H1079" s="15" t="s">
        <v>4432</v>
      </c>
      <c r="I1079" s="33" t="s">
        <v>4433</v>
      </c>
      <c r="J1079" s="875" t="s">
        <v>4433</v>
      </c>
      <c r="K1079" s="33" t="s">
        <v>4434</v>
      </c>
      <c r="L1079" s="13" t="s">
        <v>1674</v>
      </c>
      <c r="M1079" s="13">
        <v>0</v>
      </c>
      <c r="N1079" s="14"/>
    </row>
    <row r="1080" ht="18.95" customHeight="1" spans="1:14">
      <c r="A1080" s="44"/>
      <c r="B1080" s="44"/>
      <c r="C1080" s="44"/>
      <c r="D1080" s="44"/>
      <c r="E1080" s="44"/>
      <c r="F1080" s="44"/>
      <c r="G1080" s="45"/>
      <c r="H1080" s="15" t="s">
        <v>4435</v>
      </c>
      <c r="I1080" s="33" t="s">
        <v>4436</v>
      </c>
      <c r="J1080" s="875" t="s">
        <v>4436</v>
      </c>
      <c r="K1080" s="33" t="s">
        <v>4437</v>
      </c>
      <c r="L1080" s="13" t="s">
        <v>1674</v>
      </c>
      <c r="M1080" s="13">
        <v>0</v>
      </c>
      <c r="N1080" s="14"/>
    </row>
    <row r="1081" ht="18.95" customHeight="1" spans="1:14">
      <c r="A1081" s="44"/>
      <c r="B1081" s="44"/>
      <c r="C1081" s="44"/>
      <c r="D1081" s="44"/>
      <c r="E1081" s="44"/>
      <c r="F1081" s="44"/>
      <c r="G1081" s="45"/>
      <c r="H1081" s="15" t="s">
        <v>4438</v>
      </c>
      <c r="I1081" s="33" t="s">
        <v>4439</v>
      </c>
      <c r="J1081" s="875" t="s">
        <v>4439</v>
      </c>
      <c r="K1081" s="33" t="s">
        <v>4434</v>
      </c>
      <c r="L1081" s="13" t="s">
        <v>1674</v>
      </c>
      <c r="M1081" s="13">
        <v>0</v>
      </c>
      <c r="N1081" s="14"/>
    </row>
    <row r="1082" ht="18.95" customHeight="1" spans="1:14">
      <c r="A1082" s="44"/>
      <c r="B1082" s="44"/>
      <c r="C1082" s="44"/>
      <c r="D1082" s="44"/>
      <c r="E1082" s="44"/>
      <c r="F1082" s="44"/>
      <c r="G1082" s="45"/>
      <c r="H1082" s="15" t="s">
        <v>1211</v>
      </c>
      <c r="I1082" s="33" t="s">
        <v>1210</v>
      </c>
      <c r="J1082" s="875" t="s">
        <v>1210</v>
      </c>
      <c r="K1082" s="33" t="s">
        <v>1972</v>
      </c>
      <c r="L1082" s="13" t="s">
        <v>1674</v>
      </c>
      <c r="M1082" s="13">
        <v>4358</v>
      </c>
      <c r="N1082" s="14"/>
    </row>
    <row r="1083" ht="18.95" customHeight="1" spans="1:14">
      <c r="A1083" s="44"/>
      <c r="B1083" s="44"/>
      <c r="C1083" s="44"/>
      <c r="D1083" s="44"/>
      <c r="E1083" s="44"/>
      <c r="F1083" s="44"/>
      <c r="G1083" s="45"/>
      <c r="H1083" s="15" t="s">
        <v>4440</v>
      </c>
      <c r="I1083" s="33" t="s">
        <v>4441</v>
      </c>
      <c r="J1083" s="875" t="s">
        <v>4441</v>
      </c>
      <c r="K1083" s="33" t="s">
        <v>4442</v>
      </c>
      <c r="L1083" s="13" t="s">
        <v>1674</v>
      </c>
      <c r="M1083" s="13">
        <v>0</v>
      </c>
      <c r="N1083" s="14"/>
    </row>
    <row r="1084" ht="18.95" customHeight="1" spans="1:14">
      <c r="A1084" s="44"/>
      <c r="B1084" s="44"/>
      <c r="C1084" s="44"/>
      <c r="D1084" s="44"/>
      <c r="E1084" s="44"/>
      <c r="F1084" s="44"/>
      <c r="G1084" s="45"/>
      <c r="H1084" s="15" t="s">
        <v>149</v>
      </c>
      <c r="I1084" s="33" t="s">
        <v>4443</v>
      </c>
      <c r="J1084" s="875" t="s">
        <v>4443</v>
      </c>
      <c r="K1084" s="33" t="s">
        <v>1684</v>
      </c>
      <c r="L1084" s="13" t="s">
        <v>1674</v>
      </c>
      <c r="M1084" s="13">
        <v>0</v>
      </c>
      <c r="N1084" s="14"/>
    </row>
    <row r="1085" ht="18.95" customHeight="1" spans="1:14">
      <c r="A1085" s="44"/>
      <c r="B1085" s="44"/>
      <c r="C1085" s="44"/>
      <c r="D1085" s="44"/>
      <c r="E1085" s="44"/>
      <c r="F1085" s="44"/>
      <c r="G1085" s="45"/>
      <c r="H1085" s="15" t="s">
        <v>150</v>
      </c>
      <c r="I1085" s="33" t="s">
        <v>4444</v>
      </c>
      <c r="J1085" s="875" t="s">
        <v>4444</v>
      </c>
      <c r="K1085" s="33" t="s">
        <v>1688</v>
      </c>
      <c r="L1085" s="13" t="s">
        <v>1674</v>
      </c>
      <c r="M1085" s="13">
        <v>0</v>
      </c>
      <c r="N1085" s="14"/>
    </row>
    <row r="1086" ht="18.95" customHeight="1" spans="1:14">
      <c r="A1086" s="44"/>
      <c r="B1086" s="44"/>
      <c r="C1086" s="44"/>
      <c r="D1086" s="44"/>
      <c r="E1086" s="44"/>
      <c r="F1086" s="44"/>
      <c r="G1086" s="45"/>
      <c r="H1086" s="15" t="s">
        <v>3906</v>
      </c>
      <c r="I1086" s="33" t="s">
        <v>4445</v>
      </c>
      <c r="J1086" s="875" t="s">
        <v>4445</v>
      </c>
      <c r="K1086" s="33" t="s">
        <v>1693</v>
      </c>
      <c r="L1086" s="13" t="s">
        <v>1674</v>
      </c>
      <c r="M1086" s="13">
        <v>0</v>
      </c>
      <c r="N1086" s="14"/>
    </row>
    <row r="1087" ht="18.95" customHeight="1" spans="1:14">
      <c r="A1087" s="44"/>
      <c r="B1087" s="44"/>
      <c r="C1087" s="44"/>
      <c r="D1087" s="44"/>
      <c r="E1087" s="44"/>
      <c r="F1087" s="44"/>
      <c r="G1087" s="45"/>
      <c r="H1087" s="15" t="s">
        <v>4446</v>
      </c>
      <c r="I1087" s="33" t="s">
        <v>4447</v>
      </c>
      <c r="J1087" s="875" t="s">
        <v>4447</v>
      </c>
      <c r="K1087" s="33" t="s">
        <v>4448</v>
      </c>
      <c r="L1087" s="13" t="s">
        <v>1674</v>
      </c>
      <c r="M1087" s="13">
        <v>0</v>
      </c>
      <c r="N1087" s="14"/>
    </row>
    <row r="1088" ht="18.95" customHeight="1" spans="1:14">
      <c r="A1088" s="44"/>
      <c r="B1088" s="44"/>
      <c r="C1088" s="44"/>
      <c r="D1088" s="44"/>
      <c r="E1088" s="44"/>
      <c r="F1088" s="44"/>
      <c r="G1088" s="45"/>
      <c r="H1088" s="15" t="s">
        <v>4449</v>
      </c>
      <c r="I1088" s="33" t="s">
        <v>4450</v>
      </c>
      <c r="J1088" s="875" t="s">
        <v>4450</v>
      </c>
      <c r="K1088" s="33" t="s">
        <v>4451</v>
      </c>
      <c r="L1088" s="13" t="s">
        <v>1674</v>
      </c>
      <c r="M1088" s="13">
        <v>0</v>
      </c>
      <c r="N1088" s="14"/>
    </row>
    <row r="1089" ht="18.95" customHeight="1" spans="1:14">
      <c r="A1089" s="44"/>
      <c r="B1089" s="44"/>
      <c r="C1089" s="44"/>
      <c r="D1089" s="44"/>
      <c r="E1089" s="44"/>
      <c r="F1089" s="44"/>
      <c r="G1089" s="45"/>
      <c r="H1089" s="15" t="s">
        <v>4452</v>
      </c>
      <c r="I1089" s="33" t="s">
        <v>4453</v>
      </c>
      <c r="J1089" s="875" t="s">
        <v>4453</v>
      </c>
      <c r="K1089" s="33" t="s">
        <v>4454</v>
      </c>
      <c r="L1089" s="13" t="s">
        <v>1674</v>
      </c>
      <c r="M1089" s="13">
        <v>0</v>
      </c>
      <c r="N1089" s="14"/>
    </row>
    <row r="1090" ht="18.95" customHeight="1" spans="1:14">
      <c r="A1090" s="44"/>
      <c r="B1090" s="44"/>
      <c r="C1090" s="44"/>
      <c r="D1090" s="44"/>
      <c r="E1090" s="44"/>
      <c r="F1090" s="44"/>
      <c r="G1090" s="45"/>
      <c r="H1090" s="15" t="s">
        <v>4455</v>
      </c>
      <c r="I1090" s="33" t="s">
        <v>4456</v>
      </c>
      <c r="J1090" s="875" t="s">
        <v>4456</v>
      </c>
      <c r="K1090" s="33" t="s">
        <v>4457</v>
      </c>
      <c r="L1090" s="13" t="s">
        <v>1674</v>
      </c>
      <c r="M1090" s="13">
        <v>0</v>
      </c>
      <c r="N1090" s="14"/>
    </row>
    <row r="1091" ht="18.95" customHeight="1" spans="1:14">
      <c r="A1091" s="44"/>
      <c r="B1091" s="44"/>
      <c r="C1091" s="44"/>
      <c r="D1091" s="44"/>
      <c r="E1091" s="44"/>
      <c r="F1091" s="44"/>
      <c r="G1091" s="45"/>
      <c r="H1091" s="15" t="s">
        <v>4458</v>
      </c>
      <c r="I1091" s="33" t="s">
        <v>4459</v>
      </c>
      <c r="J1091" s="875" t="s">
        <v>4459</v>
      </c>
      <c r="K1091" s="33" t="s">
        <v>4460</v>
      </c>
      <c r="L1091" s="13" t="s">
        <v>1674</v>
      </c>
      <c r="M1091" s="13">
        <v>0</v>
      </c>
      <c r="N1091" s="14"/>
    </row>
    <row r="1092" ht="18.95" customHeight="1" spans="1:14">
      <c r="A1092" s="44"/>
      <c r="B1092" s="44"/>
      <c r="C1092" s="44"/>
      <c r="D1092" s="44"/>
      <c r="E1092" s="44"/>
      <c r="F1092" s="44"/>
      <c r="G1092" s="45"/>
      <c r="H1092" s="15" t="s">
        <v>4461</v>
      </c>
      <c r="I1092" s="33" t="s">
        <v>4462</v>
      </c>
      <c r="J1092" s="875" t="s">
        <v>4462</v>
      </c>
      <c r="K1092" s="33" t="s">
        <v>4463</v>
      </c>
      <c r="L1092" s="13" t="s">
        <v>1674</v>
      </c>
      <c r="M1092" s="13">
        <v>0</v>
      </c>
      <c r="N1092" s="14"/>
    </row>
    <row r="1093" ht="18.95" customHeight="1" spans="1:14">
      <c r="A1093" s="44"/>
      <c r="B1093" s="44"/>
      <c r="C1093" s="44"/>
      <c r="D1093" s="44"/>
      <c r="E1093" s="44"/>
      <c r="F1093" s="44"/>
      <c r="G1093" s="45"/>
      <c r="H1093" s="15" t="s">
        <v>4464</v>
      </c>
      <c r="I1093" s="33" t="s">
        <v>4465</v>
      </c>
      <c r="J1093" s="875" t="s">
        <v>4465</v>
      </c>
      <c r="K1093" s="33" t="s">
        <v>4466</v>
      </c>
      <c r="L1093" s="13" t="s">
        <v>1674</v>
      </c>
      <c r="M1093" s="13">
        <v>0</v>
      </c>
      <c r="N1093" s="14"/>
    </row>
    <row r="1094" ht="18.95" customHeight="1" spans="1:14">
      <c r="A1094" s="44"/>
      <c r="B1094" s="44"/>
      <c r="C1094" s="44"/>
      <c r="D1094" s="44"/>
      <c r="E1094" s="44"/>
      <c r="F1094" s="44"/>
      <c r="G1094" s="45"/>
      <c r="H1094" s="15" t="s">
        <v>149</v>
      </c>
      <c r="I1094" s="33" t="s">
        <v>4467</v>
      </c>
      <c r="J1094" s="875" t="s">
        <v>4467</v>
      </c>
      <c r="K1094" s="33" t="s">
        <v>1684</v>
      </c>
      <c r="L1094" s="13" t="s">
        <v>1674</v>
      </c>
      <c r="M1094" s="13">
        <v>0</v>
      </c>
      <c r="N1094" s="14"/>
    </row>
    <row r="1095" ht="18.95" customHeight="1" spans="1:14">
      <c r="A1095" s="44"/>
      <c r="B1095" s="44"/>
      <c r="C1095" s="44"/>
      <c r="D1095" s="44"/>
      <c r="E1095" s="44"/>
      <c r="F1095" s="44"/>
      <c r="G1095" s="45"/>
      <c r="H1095" s="15" t="s">
        <v>150</v>
      </c>
      <c r="I1095" s="33" t="s">
        <v>4468</v>
      </c>
      <c r="J1095" s="875" t="s">
        <v>4468</v>
      </c>
      <c r="K1095" s="33" t="s">
        <v>1688</v>
      </c>
      <c r="L1095" s="13" t="s">
        <v>1674</v>
      </c>
      <c r="M1095" s="13">
        <v>0</v>
      </c>
      <c r="N1095" s="14"/>
    </row>
    <row r="1096" ht="18.95" customHeight="1" spans="1:14">
      <c r="A1096" s="44"/>
      <c r="B1096" s="44"/>
      <c r="C1096" s="44"/>
      <c r="D1096" s="44"/>
      <c r="E1096" s="44"/>
      <c r="F1096" s="44"/>
      <c r="G1096" s="45"/>
      <c r="H1096" s="15" t="s">
        <v>3906</v>
      </c>
      <c r="I1096" s="33" t="s">
        <v>4469</v>
      </c>
      <c r="J1096" s="875" t="s">
        <v>4469</v>
      </c>
      <c r="K1096" s="33" t="s">
        <v>1693</v>
      </c>
      <c r="L1096" s="13" t="s">
        <v>1674</v>
      </c>
      <c r="M1096" s="13">
        <v>0</v>
      </c>
      <c r="N1096" s="14"/>
    </row>
    <row r="1097" ht="18.95" customHeight="1" spans="1:14">
      <c r="A1097" s="44"/>
      <c r="B1097" s="44"/>
      <c r="C1097" s="44"/>
      <c r="D1097" s="44"/>
      <c r="E1097" s="44"/>
      <c r="F1097" s="44"/>
      <c r="G1097" s="45"/>
      <c r="H1097" s="15" t="s">
        <v>4470</v>
      </c>
      <c r="I1097" s="33" t="s">
        <v>4471</v>
      </c>
      <c r="J1097" s="875" t="s">
        <v>4471</v>
      </c>
      <c r="K1097" s="33" t="s">
        <v>4472</v>
      </c>
      <c r="L1097" s="13" t="s">
        <v>1674</v>
      </c>
      <c r="M1097" s="13">
        <v>0</v>
      </c>
      <c r="N1097" s="14"/>
    </row>
    <row r="1098" ht="18.95" customHeight="1" spans="1:14">
      <c r="A1098" s="44"/>
      <c r="B1098" s="44"/>
      <c r="C1098" s="44"/>
      <c r="D1098" s="44"/>
      <c r="E1098" s="44"/>
      <c r="F1098" s="44"/>
      <c r="G1098" s="45"/>
      <c r="H1098" s="15" t="s">
        <v>4473</v>
      </c>
      <c r="I1098" s="33" t="s">
        <v>4474</v>
      </c>
      <c r="J1098" s="875" t="s">
        <v>4474</v>
      </c>
      <c r="K1098" s="33" t="s">
        <v>4475</v>
      </c>
      <c r="L1098" s="13" t="s">
        <v>1674</v>
      </c>
      <c r="M1098" s="13">
        <v>0</v>
      </c>
      <c r="N1098" s="14"/>
    </row>
    <row r="1099" ht="18.95" customHeight="1" spans="1:14">
      <c r="A1099" s="44"/>
      <c r="B1099" s="44"/>
      <c r="C1099" s="44"/>
      <c r="D1099" s="44"/>
      <c r="E1099" s="44"/>
      <c r="F1099" s="44"/>
      <c r="G1099" s="45"/>
      <c r="H1099" s="15" t="s">
        <v>4476</v>
      </c>
      <c r="I1099" s="33" t="s">
        <v>4477</v>
      </c>
      <c r="J1099" s="875" t="s">
        <v>4477</v>
      </c>
      <c r="K1099" s="33" t="s">
        <v>4478</v>
      </c>
      <c r="L1099" s="13" t="s">
        <v>1674</v>
      </c>
      <c r="M1099" s="13">
        <v>0</v>
      </c>
      <c r="N1099" s="14"/>
    </row>
    <row r="1100" ht="18.95" customHeight="1" spans="1:14">
      <c r="A1100" s="44"/>
      <c r="B1100" s="44"/>
      <c r="C1100" s="44"/>
      <c r="D1100" s="44"/>
      <c r="E1100" s="44"/>
      <c r="F1100" s="44"/>
      <c r="G1100" s="45"/>
      <c r="H1100" s="15" t="s">
        <v>4479</v>
      </c>
      <c r="I1100" s="33" t="s">
        <v>4480</v>
      </c>
      <c r="J1100" s="875" t="s">
        <v>4480</v>
      </c>
      <c r="K1100" s="33" t="s">
        <v>4481</v>
      </c>
      <c r="L1100" s="13" t="s">
        <v>1674</v>
      </c>
      <c r="M1100" s="13">
        <v>0</v>
      </c>
      <c r="N1100" s="14"/>
    </row>
    <row r="1101" ht="18.95" customHeight="1" spans="1:14">
      <c r="A1101" s="44"/>
      <c r="B1101" s="44"/>
      <c r="C1101" s="44"/>
      <c r="D1101" s="44"/>
      <c r="E1101" s="44"/>
      <c r="F1101" s="44"/>
      <c r="G1101" s="45"/>
      <c r="H1101" s="15" t="s">
        <v>4482</v>
      </c>
      <c r="I1101" s="33" t="s">
        <v>4483</v>
      </c>
      <c r="J1101" s="875" t="s">
        <v>4483</v>
      </c>
      <c r="K1101" s="33" t="s">
        <v>4484</v>
      </c>
      <c r="L1101" s="13" t="s">
        <v>1674</v>
      </c>
      <c r="M1101" s="13">
        <v>0</v>
      </c>
      <c r="N1101" s="14"/>
    </row>
    <row r="1102" ht="18.95" customHeight="1" spans="1:14">
      <c r="A1102" s="44"/>
      <c r="B1102" s="44"/>
      <c r="C1102" s="44"/>
      <c r="D1102" s="44"/>
      <c r="E1102" s="44"/>
      <c r="F1102" s="44"/>
      <c r="G1102" s="45"/>
      <c r="H1102" s="15" t="s">
        <v>4485</v>
      </c>
      <c r="I1102" s="33" t="s">
        <v>4486</v>
      </c>
      <c r="J1102" s="875" t="s">
        <v>4486</v>
      </c>
      <c r="K1102" s="33" t="s">
        <v>4487</v>
      </c>
      <c r="L1102" s="13" t="s">
        <v>1674</v>
      </c>
      <c r="M1102" s="13">
        <v>0</v>
      </c>
      <c r="N1102" s="14"/>
    </row>
    <row r="1103" ht="18.95" customHeight="1" spans="1:14">
      <c r="A1103" s="44"/>
      <c r="B1103" s="44"/>
      <c r="C1103" s="44"/>
      <c r="D1103" s="44"/>
      <c r="E1103" s="44"/>
      <c r="F1103" s="44"/>
      <c r="G1103" s="45"/>
      <c r="H1103" s="15" t="s">
        <v>4488</v>
      </c>
      <c r="I1103" s="33" t="s">
        <v>4489</v>
      </c>
      <c r="J1103" s="875" t="s">
        <v>4489</v>
      </c>
      <c r="K1103" s="33" t="s">
        <v>4490</v>
      </c>
      <c r="L1103" s="13" t="s">
        <v>1674</v>
      </c>
      <c r="M1103" s="13">
        <v>0</v>
      </c>
      <c r="N1103" s="14"/>
    </row>
    <row r="1104" ht="18.95" customHeight="1" spans="1:14">
      <c r="A1104" s="44"/>
      <c r="B1104" s="44"/>
      <c r="C1104" s="44"/>
      <c r="D1104" s="44"/>
      <c r="E1104" s="44"/>
      <c r="F1104" s="44"/>
      <c r="G1104" s="45"/>
      <c r="H1104" s="15" t="s">
        <v>4491</v>
      </c>
      <c r="I1104" s="33" t="s">
        <v>4492</v>
      </c>
      <c r="J1104" s="875" t="s">
        <v>4492</v>
      </c>
      <c r="K1104" s="33" t="s">
        <v>4493</v>
      </c>
      <c r="L1104" s="13" t="s">
        <v>1674</v>
      </c>
      <c r="M1104" s="13">
        <v>0</v>
      </c>
      <c r="N1104" s="14"/>
    </row>
    <row r="1105" ht="18.95" customHeight="1" spans="1:14">
      <c r="A1105" s="44"/>
      <c r="B1105" s="44"/>
      <c r="C1105" s="44"/>
      <c r="D1105" s="44"/>
      <c r="E1105" s="44"/>
      <c r="F1105" s="44"/>
      <c r="G1105" s="45"/>
      <c r="H1105" s="15" t="s">
        <v>4494</v>
      </c>
      <c r="I1105" s="33" t="s">
        <v>4495</v>
      </c>
      <c r="J1105" s="875" t="s">
        <v>4495</v>
      </c>
      <c r="K1105" s="33" t="s">
        <v>4496</v>
      </c>
      <c r="L1105" s="13" t="s">
        <v>1674</v>
      </c>
      <c r="M1105" s="13">
        <v>0</v>
      </c>
      <c r="N1105" s="14"/>
    </row>
    <row r="1106" ht="18.95" customHeight="1" spans="1:14">
      <c r="A1106" s="44"/>
      <c r="B1106" s="44"/>
      <c r="C1106" s="44"/>
      <c r="D1106" s="44"/>
      <c r="E1106" s="44"/>
      <c r="F1106" s="44"/>
      <c r="G1106" s="45"/>
      <c r="H1106" s="15" t="s">
        <v>4497</v>
      </c>
      <c r="I1106" s="33" t="s">
        <v>4498</v>
      </c>
      <c r="J1106" s="875" t="s">
        <v>4498</v>
      </c>
      <c r="K1106" s="33" t="s">
        <v>4499</v>
      </c>
      <c r="L1106" s="13" t="s">
        <v>1674</v>
      </c>
      <c r="M1106" s="13">
        <v>0</v>
      </c>
      <c r="N1106" s="14"/>
    </row>
    <row r="1107" ht="18.95" customHeight="1" spans="1:14">
      <c r="A1107" s="44"/>
      <c r="B1107" s="44"/>
      <c r="C1107" s="44"/>
      <c r="D1107" s="44"/>
      <c r="E1107" s="44"/>
      <c r="F1107" s="44"/>
      <c r="G1107" s="45"/>
      <c r="H1107" s="15" t="s">
        <v>4500</v>
      </c>
      <c r="I1107" s="33" t="s">
        <v>4501</v>
      </c>
      <c r="J1107" s="875" t="s">
        <v>4501</v>
      </c>
      <c r="K1107" s="33" t="s">
        <v>4502</v>
      </c>
      <c r="L1107" s="13" t="s">
        <v>1674</v>
      </c>
      <c r="M1107" s="13">
        <v>0</v>
      </c>
      <c r="N1107" s="14"/>
    </row>
    <row r="1108" ht="18.95" customHeight="1" spans="1:14">
      <c r="A1108" s="44"/>
      <c r="B1108" s="44"/>
      <c r="C1108" s="44"/>
      <c r="D1108" s="44"/>
      <c r="E1108" s="44"/>
      <c r="F1108" s="44"/>
      <c r="G1108" s="45"/>
      <c r="H1108" s="15" t="s">
        <v>4503</v>
      </c>
      <c r="I1108" s="33" t="s">
        <v>4504</v>
      </c>
      <c r="J1108" s="875" t="s">
        <v>4504</v>
      </c>
      <c r="K1108" s="33" t="s">
        <v>4505</v>
      </c>
      <c r="L1108" s="13" t="s">
        <v>1674</v>
      </c>
      <c r="M1108" s="13">
        <v>0</v>
      </c>
      <c r="N1108" s="14"/>
    </row>
    <row r="1109" ht="18.95" customHeight="1" spans="1:14">
      <c r="A1109" s="44"/>
      <c r="B1109" s="44"/>
      <c r="C1109" s="44"/>
      <c r="D1109" s="44"/>
      <c r="E1109" s="44"/>
      <c r="F1109" s="44"/>
      <c r="G1109" s="45"/>
      <c r="H1109" s="15" t="s">
        <v>4506</v>
      </c>
      <c r="I1109" s="33" t="s">
        <v>4507</v>
      </c>
      <c r="J1109" s="875" t="s">
        <v>4507</v>
      </c>
      <c r="K1109" s="33" t="s">
        <v>4508</v>
      </c>
      <c r="L1109" s="13" t="s">
        <v>1674</v>
      </c>
      <c r="M1109" s="13">
        <v>0</v>
      </c>
      <c r="N1109" s="14"/>
    </row>
    <row r="1110" ht="18.95" customHeight="1" spans="1:14">
      <c r="A1110" s="44"/>
      <c r="B1110" s="44"/>
      <c r="C1110" s="44"/>
      <c r="D1110" s="44"/>
      <c r="E1110" s="44"/>
      <c r="F1110" s="44"/>
      <c r="G1110" s="45"/>
      <c r="H1110" s="15" t="s">
        <v>149</v>
      </c>
      <c r="I1110" s="33" t="s">
        <v>4509</v>
      </c>
      <c r="J1110" s="875" t="s">
        <v>4509</v>
      </c>
      <c r="K1110" s="33" t="s">
        <v>1684</v>
      </c>
      <c r="L1110" s="13" t="s">
        <v>1674</v>
      </c>
      <c r="M1110" s="13">
        <v>0</v>
      </c>
      <c r="N1110" s="14"/>
    </row>
    <row r="1111" ht="18.95" customHeight="1" spans="1:14">
      <c r="A1111" s="44"/>
      <c r="B1111" s="44"/>
      <c r="C1111" s="44"/>
      <c r="D1111" s="44"/>
      <c r="E1111" s="44"/>
      <c r="F1111" s="44"/>
      <c r="G1111" s="45"/>
      <c r="H1111" s="15" t="s">
        <v>150</v>
      </c>
      <c r="I1111" s="33" t="s">
        <v>4510</v>
      </c>
      <c r="J1111" s="875" t="s">
        <v>4510</v>
      </c>
      <c r="K1111" s="33" t="s">
        <v>1688</v>
      </c>
      <c r="L1111" s="13" t="s">
        <v>1674</v>
      </c>
      <c r="M1111" s="13">
        <v>0</v>
      </c>
      <c r="N1111" s="14"/>
    </row>
    <row r="1112" ht="18.95" customHeight="1" spans="1:14">
      <c r="A1112" s="44"/>
      <c r="B1112" s="44"/>
      <c r="C1112" s="44"/>
      <c r="D1112" s="44"/>
      <c r="E1112" s="44"/>
      <c r="F1112" s="44"/>
      <c r="G1112" s="45"/>
      <c r="H1112" s="15" t="s">
        <v>3906</v>
      </c>
      <c r="I1112" s="33" t="s">
        <v>4511</v>
      </c>
      <c r="J1112" s="875" t="s">
        <v>4511</v>
      </c>
      <c r="K1112" s="33" t="s">
        <v>1693</v>
      </c>
      <c r="L1112" s="13" t="s">
        <v>1674</v>
      </c>
      <c r="M1112" s="13">
        <v>0</v>
      </c>
      <c r="N1112" s="14"/>
    </row>
    <row r="1113" ht="18.95" customHeight="1" spans="1:14">
      <c r="A1113" s="44"/>
      <c r="B1113" s="44"/>
      <c r="C1113" s="44"/>
      <c r="D1113" s="44"/>
      <c r="E1113" s="44"/>
      <c r="F1113" s="44"/>
      <c r="G1113" s="45"/>
      <c r="H1113" s="15" t="s">
        <v>4512</v>
      </c>
      <c r="I1113" s="33" t="s">
        <v>4513</v>
      </c>
      <c r="J1113" s="875" t="s">
        <v>4513</v>
      </c>
      <c r="K1113" s="33" t="s">
        <v>4514</v>
      </c>
      <c r="L1113" s="13" t="s">
        <v>1674</v>
      </c>
      <c r="M1113" s="13">
        <v>0</v>
      </c>
      <c r="N1113" s="14"/>
    </row>
    <row r="1114" ht="18.95" customHeight="1" spans="1:14">
      <c r="A1114" s="44"/>
      <c r="B1114" s="44"/>
      <c r="C1114" s="44"/>
      <c r="D1114" s="44"/>
      <c r="E1114" s="44"/>
      <c r="F1114" s="44"/>
      <c r="G1114" s="45"/>
      <c r="H1114" s="33"/>
      <c r="I1114" s="875" t="s">
        <v>4515</v>
      </c>
      <c r="J1114" s="875" t="s">
        <v>4516</v>
      </c>
      <c r="K1114" s="33" t="s">
        <v>4517</v>
      </c>
      <c r="L1114" s="13" t="s">
        <v>1674</v>
      </c>
      <c r="M1114" s="13"/>
      <c r="N1114" s="14"/>
    </row>
    <row r="1115" ht="18.95" customHeight="1" spans="1:14">
      <c r="A1115" s="44"/>
      <c r="B1115" s="44"/>
      <c r="C1115" s="44"/>
      <c r="D1115" s="44"/>
      <c r="E1115" s="44"/>
      <c r="F1115" s="44"/>
      <c r="G1115" s="45"/>
      <c r="H1115" s="52"/>
      <c r="I1115" s="33"/>
      <c r="J1115" s="875" t="s">
        <v>4518</v>
      </c>
      <c r="K1115" s="33" t="s">
        <v>1684</v>
      </c>
      <c r="L1115" s="13" t="s">
        <v>1674</v>
      </c>
      <c r="M1115" s="13"/>
      <c r="N1115" s="14"/>
    </row>
    <row r="1116" ht="18.95" customHeight="1" spans="1:14">
      <c r="A1116" s="44"/>
      <c r="B1116" s="44"/>
      <c r="C1116" s="44"/>
      <c r="D1116" s="44"/>
      <c r="E1116" s="44"/>
      <c r="F1116" s="44"/>
      <c r="G1116" s="45"/>
      <c r="H1116" s="52"/>
      <c r="I1116" s="33"/>
      <c r="J1116" s="875" t="s">
        <v>4519</v>
      </c>
      <c r="K1116" s="33" t="s">
        <v>1688</v>
      </c>
      <c r="L1116" s="13" t="s">
        <v>1674</v>
      </c>
      <c r="M1116" s="13"/>
      <c r="N1116" s="14"/>
    </row>
    <row r="1117" ht="18.95" customHeight="1" spans="1:14">
      <c r="A1117" s="44"/>
      <c r="B1117" s="44"/>
      <c r="C1117" s="44"/>
      <c r="D1117" s="44"/>
      <c r="E1117" s="44"/>
      <c r="F1117" s="44"/>
      <c r="G1117" s="45"/>
      <c r="H1117" s="52"/>
      <c r="I1117" s="33"/>
      <c r="J1117" s="875" t="s">
        <v>4520</v>
      </c>
      <c r="K1117" s="33" t="s">
        <v>1693</v>
      </c>
      <c r="L1117" s="13" t="s">
        <v>1674</v>
      </c>
      <c r="M1117" s="13"/>
      <c r="N1117" s="14"/>
    </row>
    <row r="1118" ht="18.95" customHeight="1" spans="1:14">
      <c r="A1118" s="44"/>
      <c r="B1118" s="44"/>
      <c r="C1118" s="44"/>
      <c r="D1118" s="44"/>
      <c r="E1118" s="44"/>
      <c r="F1118" s="44"/>
      <c r="G1118" s="45"/>
      <c r="H1118" s="52"/>
      <c r="I1118" s="33"/>
      <c r="J1118" s="875" t="s">
        <v>4521</v>
      </c>
      <c r="K1118" s="33" t="s">
        <v>4522</v>
      </c>
      <c r="L1118" s="13" t="s">
        <v>1674</v>
      </c>
      <c r="M1118" s="13"/>
      <c r="N1118" s="14"/>
    </row>
    <row r="1119" ht="18.95" customHeight="1" spans="1:14">
      <c r="A1119" s="44"/>
      <c r="B1119" s="44"/>
      <c r="C1119" s="44"/>
      <c r="D1119" s="44"/>
      <c r="E1119" s="44"/>
      <c r="F1119" s="44"/>
      <c r="G1119" s="45"/>
      <c r="H1119" s="52"/>
      <c r="I1119" s="33"/>
      <c r="J1119" s="875" t="s">
        <v>4523</v>
      </c>
      <c r="K1119" s="33" t="s">
        <v>4524</v>
      </c>
      <c r="L1119" s="13" t="s">
        <v>1674</v>
      </c>
      <c r="M1119" s="13"/>
      <c r="N1119" s="14"/>
    </row>
    <row r="1120" ht="18.95" customHeight="1" spans="1:14">
      <c r="A1120" s="44"/>
      <c r="B1120" s="44"/>
      <c r="C1120" s="44"/>
      <c r="D1120" s="44"/>
      <c r="E1120" s="44"/>
      <c r="F1120" s="44"/>
      <c r="G1120" s="45"/>
      <c r="H1120" s="52"/>
      <c r="I1120" s="33"/>
      <c r="J1120" s="875" t="s">
        <v>4525</v>
      </c>
      <c r="K1120" s="33" t="s">
        <v>4526</v>
      </c>
      <c r="L1120" s="13" t="s">
        <v>1674</v>
      </c>
      <c r="M1120" s="13"/>
      <c r="N1120" s="14"/>
    </row>
    <row r="1121" ht="18.95" customHeight="1" spans="1:14">
      <c r="A1121" s="44"/>
      <c r="B1121" s="44"/>
      <c r="C1121" s="44"/>
      <c r="D1121" s="44"/>
      <c r="E1121" s="44"/>
      <c r="F1121" s="44"/>
      <c r="G1121" s="45"/>
      <c r="H1121" s="52"/>
      <c r="I1121" s="33"/>
      <c r="J1121" s="875" t="s">
        <v>4527</v>
      </c>
      <c r="K1121" s="33" t="s">
        <v>4528</v>
      </c>
      <c r="L1121" s="13" t="s">
        <v>1674</v>
      </c>
      <c r="M1121" s="13"/>
      <c r="N1121" s="14"/>
    </row>
    <row r="1122" ht="18.95" customHeight="1" spans="1:14">
      <c r="A1122" s="44"/>
      <c r="B1122" s="44"/>
      <c r="C1122" s="44"/>
      <c r="D1122" s="44"/>
      <c r="E1122" s="44"/>
      <c r="F1122" s="44"/>
      <c r="G1122" s="45"/>
      <c r="H1122" s="52"/>
      <c r="I1122" s="33"/>
      <c r="J1122" s="875" t="s">
        <v>4529</v>
      </c>
      <c r="K1122" s="33" t="s">
        <v>4530</v>
      </c>
      <c r="L1122" s="13" t="s">
        <v>1674</v>
      </c>
      <c r="M1122" s="13"/>
      <c r="N1122" s="14"/>
    </row>
    <row r="1123" ht="18.95" customHeight="1" spans="1:14">
      <c r="A1123" s="44"/>
      <c r="B1123" s="44"/>
      <c r="C1123" s="44"/>
      <c r="D1123" s="44"/>
      <c r="E1123" s="44"/>
      <c r="F1123" s="44"/>
      <c r="G1123" s="45"/>
      <c r="H1123" s="52"/>
      <c r="I1123" s="33"/>
      <c r="J1123" s="875" t="s">
        <v>4531</v>
      </c>
      <c r="K1123" s="33" t="s">
        <v>4532</v>
      </c>
      <c r="L1123" s="13" t="s">
        <v>1674</v>
      </c>
      <c r="M1123" s="13"/>
      <c r="N1123" s="14"/>
    </row>
    <row r="1124" ht="18.95" customHeight="1" spans="1:14">
      <c r="A1124" s="44"/>
      <c r="B1124" s="44"/>
      <c r="C1124" s="44"/>
      <c r="D1124" s="44"/>
      <c r="E1124" s="44"/>
      <c r="F1124" s="44"/>
      <c r="G1124" s="45"/>
      <c r="H1124" s="52"/>
      <c r="I1124" s="33"/>
      <c r="J1124" s="875" t="s">
        <v>4533</v>
      </c>
      <c r="K1124" s="33" t="s">
        <v>4534</v>
      </c>
      <c r="L1124" s="13" t="s">
        <v>1674</v>
      </c>
      <c r="M1124" s="13"/>
      <c r="N1124" s="14"/>
    </row>
    <row r="1125" ht="18.95" customHeight="1" spans="1:14">
      <c r="A1125" s="44"/>
      <c r="B1125" s="44"/>
      <c r="C1125" s="44"/>
      <c r="D1125" s="44"/>
      <c r="E1125" s="44"/>
      <c r="F1125" s="44"/>
      <c r="G1125" s="45"/>
      <c r="H1125" s="52"/>
      <c r="I1125" s="33"/>
      <c r="J1125" s="875" t="s">
        <v>4535</v>
      </c>
      <c r="K1125" s="33" t="s">
        <v>3870</v>
      </c>
      <c r="L1125" s="13" t="s">
        <v>1674</v>
      </c>
      <c r="M1125" s="13"/>
      <c r="N1125" s="14"/>
    </row>
    <row r="1126" ht="18.95" customHeight="1" spans="1:14">
      <c r="A1126" s="44"/>
      <c r="B1126" s="44"/>
      <c r="C1126" s="44"/>
      <c r="D1126" s="44"/>
      <c r="E1126" s="44"/>
      <c r="F1126" s="44"/>
      <c r="G1126" s="45"/>
      <c r="H1126" s="52"/>
      <c r="I1126" s="33"/>
      <c r="J1126" s="875" t="s">
        <v>4536</v>
      </c>
      <c r="K1126" s="33" t="s">
        <v>3873</v>
      </c>
      <c r="L1126" s="13" t="s">
        <v>1674</v>
      </c>
      <c r="M1126" s="13"/>
      <c r="N1126" s="14"/>
    </row>
    <row r="1127" ht="18.95" customHeight="1" spans="1:14">
      <c r="A1127" s="44"/>
      <c r="B1127" s="44"/>
      <c r="C1127" s="44"/>
      <c r="D1127" s="44"/>
      <c r="E1127" s="44"/>
      <c r="F1127" s="44"/>
      <c r="G1127" s="45"/>
      <c r="H1127" s="52"/>
      <c r="I1127" s="33"/>
      <c r="J1127" s="875" t="s">
        <v>4537</v>
      </c>
      <c r="K1127" s="33" t="s">
        <v>1724</v>
      </c>
      <c r="L1127" s="13" t="s">
        <v>1674</v>
      </c>
      <c r="M1127" s="13"/>
      <c r="N1127" s="14"/>
    </row>
    <row r="1128" ht="18.95" customHeight="1" spans="1:14">
      <c r="A1128" s="44"/>
      <c r="B1128" s="44"/>
      <c r="C1128" s="44"/>
      <c r="D1128" s="44"/>
      <c r="E1128" s="44"/>
      <c r="F1128" s="44"/>
      <c r="G1128" s="45"/>
      <c r="H1128" s="52"/>
      <c r="I1128" s="33"/>
      <c r="J1128" s="875" t="s">
        <v>4538</v>
      </c>
      <c r="K1128" s="33" t="s">
        <v>4539</v>
      </c>
      <c r="L1128" s="13" t="s">
        <v>1674</v>
      </c>
      <c r="M1128" s="13"/>
      <c r="N1128" s="14"/>
    </row>
    <row r="1129" ht="18.95" customHeight="1" spans="1:14">
      <c r="A1129" s="44"/>
      <c r="B1129" s="44"/>
      <c r="C1129" s="44"/>
      <c r="D1129" s="44"/>
      <c r="E1129" s="44"/>
      <c r="F1129" s="44"/>
      <c r="G1129" s="45"/>
      <c r="H1129" s="15" t="s">
        <v>446</v>
      </c>
      <c r="I1129" s="33" t="s">
        <v>4540</v>
      </c>
      <c r="J1129" s="875" t="s">
        <v>4540</v>
      </c>
      <c r="K1129" s="33" t="s">
        <v>4541</v>
      </c>
      <c r="L1129" s="13" t="s">
        <v>1674</v>
      </c>
      <c r="M1129" s="13">
        <v>1779</v>
      </c>
      <c r="N1129" s="14"/>
    </row>
    <row r="1130" ht="18.95" customHeight="1" spans="1:14">
      <c r="A1130" s="44"/>
      <c r="B1130" s="44"/>
      <c r="C1130" s="44"/>
      <c r="D1130" s="44"/>
      <c r="E1130" s="44"/>
      <c r="F1130" s="44"/>
      <c r="G1130" s="45"/>
      <c r="H1130" s="15" t="s">
        <v>149</v>
      </c>
      <c r="I1130" s="33" t="s">
        <v>4542</v>
      </c>
      <c r="J1130" s="875" t="s">
        <v>4542</v>
      </c>
      <c r="K1130" s="33" t="s">
        <v>1684</v>
      </c>
      <c r="L1130" s="13" t="s">
        <v>1674</v>
      </c>
      <c r="M1130" s="13">
        <v>0</v>
      </c>
      <c r="N1130" s="14"/>
    </row>
    <row r="1131" ht="18.95" customHeight="1" spans="1:14">
      <c r="A1131" s="44"/>
      <c r="B1131" s="44"/>
      <c r="C1131" s="44"/>
      <c r="D1131" s="44"/>
      <c r="E1131" s="44"/>
      <c r="F1131" s="44"/>
      <c r="G1131" s="45"/>
      <c r="H1131" s="15" t="s">
        <v>150</v>
      </c>
      <c r="I1131" s="33" t="s">
        <v>4543</v>
      </c>
      <c r="J1131" s="875" t="s">
        <v>4543</v>
      </c>
      <c r="K1131" s="33" t="s">
        <v>1688</v>
      </c>
      <c r="L1131" s="13" t="s">
        <v>1674</v>
      </c>
      <c r="M1131" s="13">
        <v>2</v>
      </c>
      <c r="N1131" s="14"/>
    </row>
    <row r="1132" ht="18.95" customHeight="1" spans="1:14">
      <c r="A1132" s="44"/>
      <c r="B1132" s="44"/>
      <c r="C1132" s="44"/>
      <c r="D1132" s="44"/>
      <c r="E1132" s="44"/>
      <c r="F1132" s="44"/>
      <c r="G1132" s="45"/>
      <c r="H1132" s="15" t="s">
        <v>3906</v>
      </c>
      <c r="I1132" s="33" t="s">
        <v>4544</v>
      </c>
      <c r="J1132" s="875" t="s">
        <v>4544</v>
      </c>
      <c r="K1132" s="33" t="s">
        <v>1693</v>
      </c>
      <c r="L1132" s="13" t="s">
        <v>1674</v>
      </c>
      <c r="M1132" s="13">
        <v>0</v>
      </c>
      <c r="N1132" s="14"/>
    </row>
    <row r="1133" ht="18.95" customHeight="1" spans="1:14">
      <c r="A1133" s="44"/>
      <c r="B1133" s="44"/>
      <c r="C1133" s="44"/>
      <c r="D1133" s="44"/>
      <c r="E1133" s="44"/>
      <c r="F1133" s="44"/>
      <c r="G1133" s="45"/>
      <c r="H1133" s="15" t="s">
        <v>4545</v>
      </c>
      <c r="I1133" s="33" t="s">
        <v>4546</v>
      </c>
      <c r="J1133" s="875" t="s">
        <v>4546</v>
      </c>
      <c r="K1133" s="33" t="s">
        <v>4547</v>
      </c>
      <c r="L1133" s="13" t="s">
        <v>1674</v>
      </c>
      <c r="M1133" s="13">
        <v>0</v>
      </c>
      <c r="N1133" s="14"/>
    </row>
    <row r="1134" ht="18.95" customHeight="1" spans="1:14">
      <c r="A1134" s="44"/>
      <c r="B1134" s="44"/>
      <c r="C1134" s="44"/>
      <c r="D1134" s="44"/>
      <c r="E1134" s="44"/>
      <c r="F1134" s="44"/>
      <c r="G1134" s="45"/>
      <c r="H1134" s="15" t="s">
        <v>4548</v>
      </c>
      <c r="I1134" s="33" t="s">
        <v>4549</v>
      </c>
      <c r="J1134" s="875" t="s">
        <v>4549</v>
      </c>
      <c r="K1134" s="33" t="s">
        <v>4550</v>
      </c>
      <c r="L1134" s="13" t="s">
        <v>1674</v>
      </c>
      <c r="M1134" s="13">
        <v>0</v>
      </c>
      <c r="N1134" s="14"/>
    </row>
    <row r="1135" ht="18.95" customHeight="1" spans="1:14">
      <c r="A1135" s="44"/>
      <c r="B1135" s="44"/>
      <c r="C1135" s="44"/>
      <c r="D1135" s="44"/>
      <c r="E1135" s="44"/>
      <c r="F1135" s="44"/>
      <c r="G1135" s="45"/>
      <c r="H1135" s="15" t="s">
        <v>4551</v>
      </c>
      <c r="I1135" s="33" t="s">
        <v>4552</v>
      </c>
      <c r="J1135" s="875" t="s">
        <v>4552</v>
      </c>
      <c r="K1135" s="33" t="s">
        <v>4553</v>
      </c>
      <c r="L1135" s="13" t="s">
        <v>1674</v>
      </c>
      <c r="M1135" s="13">
        <v>0</v>
      </c>
      <c r="N1135" s="14"/>
    </row>
    <row r="1136" ht="18.95" customHeight="1" spans="1:14">
      <c r="A1136" s="44"/>
      <c r="B1136" s="44"/>
      <c r="C1136" s="44"/>
      <c r="D1136" s="44"/>
      <c r="E1136" s="44"/>
      <c r="F1136" s="44"/>
      <c r="G1136" s="45"/>
      <c r="H1136" s="15" t="s">
        <v>447</v>
      </c>
      <c r="I1136" s="33" t="s">
        <v>4554</v>
      </c>
      <c r="J1136" s="875" t="s">
        <v>4554</v>
      </c>
      <c r="K1136" s="33" t="s">
        <v>4555</v>
      </c>
      <c r="L1136" s="13" t="s">
        <v>1674</v>
      </c>
      <c r="M1136" s="13">
        <v>0</v>
      </c>
      <c r="N1136" s="14"/>
    </row>
    <row r="1137" ht="18.95" customHeight="1" spans="1:14">
      <c r="A1137" s="44"/>
      <c r="B1137" s="44"/>
      <c r="C1137" s="44"/>
      <c r="D1137" s="44"/>
      <c r="E1137" s="44"/>
      <c r="F1137" s="44"/>
      <c r="G1137" s="45"/>
      <c r="H1137" s="15" t="s">
        <v>4556</v>
      </c>
      <c r="I1137" s="33" t="s">
        <v>4557</v>
      </c>
      <c r="J1137" s="875" t="s">
        <v>4557</v>
      </c>
      <c r="K1137" s="33" t="s">
        <v>4558</v>
      </c>
      <c r="L1137" s="13" t="s">
        <v>1674</v>
      </c>
      <c r="M1137" s="13">
        <v>0</v>
      </c>
      <c r="N1137" s="14"/>
    </row>
    <row r="1138" ht="18.95" customHeight="1" spans="1:14">
      <c r="A1138" s="44"/>
      <c r="B1138" s="44"/>
      <c r="C1138" s="44"/>
      <c r="D1138" s="44"/>
      <c r="E1138" s="44"/>
      <c r="F1138" s="44"/>
      <c r="G1138" s="45"/>
      <c r="H1138" s="15" t="s">
        <v>448</v>
      </c>
      <c r="I1138" s="33" t="s">
        <v>4559</v>
      </c>
      <c r="J1138" s="875" t="s">
        <v>4559</v>
      </c>
      <c r="K1138" s="33" t="s">
        <v>4560</v>
      </c>
      <c r="L1138" s="13" t="s">
        <v>1674</v>
      </c>
      <c r="M1138" s="13">
        <v>1777</v>
      </c>
      <c r="N1138" s="14"/>
    </row>
    <row r="1139" ht="18.95" customHeight="1" spans="1:14">
      <c r="A1139" s="44"/>
      <c r="B1139" s="44"/>
      <c r="C1139" s="44"/>
      <c r="D1139" s="44"/>
      <c r="E1139" s="44"/>
      <c r="F1139" s="44"/>
      <c r="G1139" s="45"/>
      <c r="H1139" s="15" t="s">
        <v>4561</v>
      </c>
      <c r="I1139" s="33" t="s">
        <v>4562</v>
      </c>
      <c r="J1139" s="875" t="s">
        <v>4562</v>
      </c>
      <c r="K1139" s="33" t="s">
        <v>4563</v>
      </c>
      <c r="L1139" s="13" t="s">
        <v>1674</v>
      </c>
      <c r="M1139" s="13">
        <v>0</v>
      </c>
      <c r="N1139" s="14"/>
    </row>
    <row r="1140" ht="18.95" customHeight="1" spans="1:14">
      <c r="A1140" s="44"/>
      <c r="B1140" s="44"/>
      <c r="C1140" s="44"/>
      <c r="D1140" s="44"/>
      <c r="E1140" s="44"/>
      <c r="F1140" s="44"/>
      <c r="G1140" s="45"/>
      <c r="H1140" s="15" t="s">
        <v>4362</v>
      </c>
      <c r="I1140" s="33" t="s">
        <v>4564</v>
      </c>
      <c r="J1140" s="875" t="s">
        <v>4564</v>
      </c>
      <c r="K1140" s="33" t="s">
        <v>4365</v>
      </c>
      <c r="L1140" s="13" t="s">
        <v>1674</v>
      </c>
      <c r="M1140" s="13">
        <v>0</v>
      </c>
      <c r="N1140" s="14"/>
    </row>
    <row r="1141" ht="18.95" customHeight="1" spans="1:14">
      <c r="A1141" s="44"/>
      <c r="B1141" s="44"/>
      <c r="C1141" s="44"/>
      <c r="D1141" s="44"/>
      <c r="E1141" s="44"/>
      <c r="F1141" s="44"/>
      <c r="G1141" s="45"/>
      <c r="H1141" s="52"/>
      <c r="I1141" s="875" t="s">
        <v>4565</v>
      </c>
      <c r="J1141" s="875" t="s">
        <v>4566</v>
      </c>
      <c r="K1141" s="33" t="s">
        <v>4567</v>
      </c>
      <c r="L1141" s="13" t="s">
        <v>1674</v>
      </c>
      <c r="M1141" s="13">
        <v>0</v>
      </c>
      <c r="N1141" s="14"/>
    </row>
    <row r="1142" ht="18.95" customHeight="1" spans="1:14">
      <c r="A1142" s="44"/>
      <c r="B1142" s="44"/>
      <c r="C1142" s="44"/>
      <c r="D1142" s="44"/>
      <c r="E1142" s="44"/>
      <c r="F1142" s="44"/>
      <c r="G1142" s="45"/>
      <c r="H1142" s="15" t="s">
        <v>4568</v>
      </c>
      <c r="I1142" s="33" t="s">
        <v>4569</v>
      </c>
      <c r="J1142" s="875" t="s">
        <v>4569</v>
      </c>
      <c r="K1142" s="33" t="s">
        <v>4570</v>
      </c>
      <c r="L1142" s="13" t="s">
        <v>1674</v>
      </c>
      <c r="M1142" s="13">
        <v>0</v>
      </c>
      <c r="N1142" s="14"/>
    </row>
    <row r="1143" ht="18.95" customHeight="1" spans="1:14">
      <c r="A1143" s="44"/>
      <c r="B1143" s="44"/>
      <c r="C1143" s="44"/>
      <c r="D1143" s="44"/>
      <c r="E1143" s="44"/>
      <c r="F1143" s="44"/>
      <c r="G1143" s="45"/>
      <c r="H1143" s="15" t="s">
        <v>4571</v>
      </c>
      <c r="I1143" s="33" t="s">
        <v>4565</v>
      </c>
      <c r="J1143" s="875" t="s">
        <v>4565</v>
      </c>
      <c r="K1143" s="33" t="s">
        <v>4572</v>
      </c>
      <c r="L1143" s="13" t="s">
        <v>1674</v>
      </c>
      <c r="M1143" s="13">
        <v>0</v>
      </c>
      <c r="N1143" s="14"/>
    </row>
    <row r="1144" ht="18.95" customHeight="1" spans="1:14">
      <c r="A1144" s="44"/>
      <c r="B1144" s="44"/>
      <c r="C1144" s="44"/>
      <c r="D1144" s="44"/>
      <c r="E1144" s="44"/>
      <c r="F1144" s="44"/>
      <c r="G1144" s="45"/>
      <c r="H1144" s="15" t="s">
        <v>4573</v>
      </c>
      <c r="I1144" s="33" t="s">
        <v>4574</v>
      </c>
      <c r="J1144" s="875" t="s">
        <v>4574</v>
      </c>
      <c r="K1144" s="33" t="s">
        <v>4575</v>
      </c>
      <c r="L1144" s="13" t="s">
        <v>1674</v>
      </c>
      <c r="M1144" s="13">
        <v>195</v>
      </c>
      <c r="N1144" s="14"/>
    </row>
    <row r="1145" ht="18.95" customHeight="1" spans="1:14">
      <c r="A1145" s="44"/>
      <c r="B1145" s="44"/>
      <c r="C1145" s="44"/>
      <c r="D1145" s="44"/>
      <c r="E1145" s="44"/>
      <c r="F1145" s="44"/>
      <c r="G1145" s="45"/>
      <c r="H1145" s="15" t="s">
        <v>149</v>
      </c>
      <c r="I1145" s="33" t="s">
        <v>4576</v>
      </c>
      <c r="J1145" s="875" t="s">
        <v>4576</v>
      </c>
      <c r="K1145" s="33" t="s">
        <v>1684</v>
      </c>
      <c r="L1145" s="13" t="s">
        <v>1674</v>
      </c>
      <c r="M1145" s="13">
        <v>93</v>
      </c>
      <c r="N1145" s="14"/>
    </row>
    <row r="1146" ht="18.95" customHeight="1" spans="1:14">
      <c r="A1146" s="44"/>
      <c r="B1146" s="44"/>
      <c r="C1146" s="44"/>
      <c r="D1146" s="44"/>
      <c r="E1146" s="44"/>
      <c r="F1146" s="44"/>
      <c r="G1146" s="45"/>
      <c r="H1146" s="15" t="s">
        <v>150</v>
      </c>
      <c r="I1146" s="33" t="s">
        <v>4577</v>
      </c>
      <c r="J1146" s="875" t="s">
        <v>4577</v>
      </c>
      <c r="K1146" s="33" t="s">
        <v>1688</v>
      </c>
      <c r="L1146" s="13" t="s">
        <v>1674</v>
      </c>
      <c r="M1146" s="13">
        <v>42</v>
      </c>
      <c r="N1146" s="14"/>
    </row>
    <row r="1147" ht="18.95" customHeight="1" spans="1:14">
      <c r="A1147" s="44"/>
      <c r="B1147" s="44"/>
      <c r="C1147" s="44"/>
      <c r="D1147" s="44"/>
      <c r="E1147" s="44"/>
      <c r="F1147" s="44"/>
      <c r="G1147" s="45"/>
      <c r="H1147" s="15" t="s">
        <v>3906</v>
      </c>
      <c r="I1147" s="33" t="s">
        <v>4578</v>
      </c>
      <c r="J1147" s="875" t="s">
        <v>4578</v>
      </c>
      <c r="K1147" s="33" t="s">
        <v>1693</v>
      </c>
      <c r="L1147" s="13" t="s">
        <v>1674</v>
      </c>
      <c r="M1147" s="13">
        <v>0</v>
      </c>
      <c r="N1147" s="14"/>
    </row>
    <row r="1148" ht="18.95" customHeight="1" spans="1:14">
      <c r="A1148" s="44"/>
      <c r="B1148" s="44"/>
      <c r="C1148" s="44"/>
      <c r="D1148" s="44"/>
      <c r="E1148" s="44"/>
      <c r="F1148" s="44"/>
      <c r="G1148" s="45"/>
      <c r="H1148" s="52"/>
      <c r="I1148" s="875" t="s">
        <v>4579</v>
      </c>
      <c r="J1148" s="875" t="s">
        <v>4580</v>
      </c>
      <c r="K1148" s="33" t="s">
        <v>4581</v>
      </c>
      <c r="L1148" s="13" t="s">
        <v>1674</v>
      </c>
      <c r="M1148" s="13">
        <v>0</v>
      </c>
      <c r="N1148" s="14"/>
    </row>
    <row r="1149" ht="18.95" customHeight="1" spans="1:14">
      <c r="A1149" s="44"/>
      <c r="B1149" s="44"/>
      <c r="C1149" s="44"/>
      <c r="D1149" s="44"/>
      <c r="E1149" s="44"/>
      <c r="F1149" s="44"/>
      <c r="G1149" s="45"/>
      <c r="H1149" s="15" t="s">
        <v>4582</v>
      </c>
      <c r="I1149" s="33" t="s">
        <v>4583</v>
      </c>
      <c r="J1149" s="875" t="s">
        <v>4583</v>
      </c>
      <c r="K1149" s="33" t="s">
        <v>4584</v>
      </c>
      <c r="L1149" s="13" t="s">
        <v>1674</v>
      </c>
      <c r="M1149" s="13">
        <v>60</v>
      </c>
      <c r="N1149" s="14"/>
    </row>
    <row r="1150" ht="18.95" customHeight="1" spans="1:14">
      <c r="A1150" s="44"/>
      <c r="B1150" s="44"/>
      <c r="C1150" s="44"/>
      <c r="D1150" s="44"/>
      <c r="E1150" s="44"/>
      <c r="F1150" s="44"/>
      <c r="G1150" s="45"/>
      <c r="H1150" s="15" t="s">
        <v>4585</v>
      </c>
      <c r="I1150" s="33" t="s">
        <v>4586</v>
      </c>
      <c r="J1150" s="875" t="s">
        <v>4586</v>
      </c>
      <c r="K1150" s="33" t="s">
        <v>4587</v>
      </c>
      <c r="L1150" s="13" t="s">
        <v>1674</v>
      </c>
      <c r="M1150" s="13">
        <v>0</v>
      </c>
      <c r="N1150" s="14"/>
    </row>
    <row r="1151" ht="18.95" customHeight="1" spans="1:14">
      <c r="A1151" s="44"/>
      <c r="B1151" s="44"/>
      <c r="C1151" s="44"/>
      <c r="D1151" s="44"/>
      <c r="E1151" s="44"/>
      <c r="F1151" s="44"/>
      <c r="G1151" s="45"/>
      <c r="H1151" s="15" t="s">
        <v>4588</v>
      </c>
      <c r="I1151" s="33" t="s">
        <v>4589</v>
      </c>
      <c r="J1151" s="875" t="s">
        <v>4589</v>
      </c>
      <c r="K1151" s="33" t="s">
        <v>4590</v>
      </c>
      <c r="L1151" s="13" t="s">
        <v>1674</v>
      </c>
      <c r="M1151" s="13">
        <v>0</v>
      </c>
      <c r="N1151" s="14"/>
    </row>
    <row r="1152" ht="18.95" customHeight="1" spans="1:14">
      <c r="A1152" s="44"/>
      <c r="B1152" s="44"/>
      <c r="C1152" s="44"/>
      <c r="D1152" s="44"/>
      <c r="E1152" s="44"/>
      <c r="F1152" s="44"/>
      <c r="G1152" s="45"/>
      <c r="H1152" s="15" t="s">
        <v>4591</v>
      </c>
      <c r="I1152" s="33" t="s">
        <v>4579</v>
      </c>
      <c r="J1152" s="875" t="s">
        <v>4579</v>
      </c>
      <c r="K1152" s="33" t="s">
        <v>4592</v>
      </c>
      <c r="L1152" s="13" t="s">
        <v>1674</v>
      </c>
      <c r="M1152" s="13">
        <v>0</v>
      </c>
      <c r="N1152" s="14"/>
    </row>
    <row r="1153" ht="18.95" customHeight="1" spans="1:14">
      <c r="A1153" s="44"/>
      <c r="B1153" s="44"/>
      <c r="C1153" s="44"/>
      <c r="D1153" s="44"/>
      <c r="E1153" s="44"/>
      <c r="F1153" s="44"/>
      <c r="G1153" s="45"/>
      <c r="H1153" s="15" t="s">
        <v>4593</v>
      </c>
      <c r="I1153" s="33" t="s">
        <v>4594</v>
      </c>
      <c r="J1153" s="875" t="s">
        <v>4594</v>
      </c>
      <c r="K1153" s="33" t="s">
        <v>4595</v>
      </c>
      <c r="L1153" s="13" t="s">
        <v>1674</v>
      </c>
      <c r="M1153" s="13">
        <v>0</v>
      </c>
      <c r="N1153" s="14"/>
    </row>
    <row r="1154" ht="18.95" customHeight="1" spans="1:14">
      <c r="A1154" s="44"/>
      <c r="B1154" s="44"/>
      <c r="C1154" s="44"/>
      <c r="D1154" s="44"/>
      <c r="E1154" s="44"/>
      <c r="F1154" s="44"/>
      <c r="G1154" s="45"/>
      <c r="H1154" s="15" t="s">
        <v>149</v>
      </c>
      <c r="I1154" s="33" t="s">
        <v>4596</v>
      </c>
      <c r="J1154" s="875" t="s">
        <v>4596</v>
      </c>
      <c r="K1154" s="33" t="s">
        <v>1684</v>
      </c>
      <c r="L1154" s="13" t="s">
        <v>1674</v>
      </c>
      <c r="M1154" s="13">
        <v>0</v>
      </c>
      <c r="N1154" s="14"/>
    </row>
    <row r="1155" ht="18.95" customHeight="1" spans="1:14">
      <c r="A1155" s="44"/>
      <c r="B1155" s="44"/>
      <c r="C1155" s="44"/>
      <c r="D1155" s="44"/>
      <c r="E1155" s="44"/>
      <c r="F1155" s="44"/>
      <c r="G1155" s="45"/>
      <c r="H1155" s="15" t="s">
        <v>150</v>
      </c>
      <c r="I1155" s="33" t="s">
        <v>4597</v>
      </c>
      <c r="J1155" s="875" t="s">
        <v>4597</v>
      </c>
      <c r="K1155" s="33" t="s">
        <v>1688</v>
      </c>
      <c r="L1155" s="13" t="s">
        <v>1674</v>
      </c>
      <c r="M1155" s="13">
        <v>0</v>
      </c>
      <c r="N1155" s="14"/>
    </row>
    <row r="1156" ht="18.95" customHeight="1" spans="1:14">
      <c r="A1156" s="44"/>
      <c r="B1156" s="44"/>
      <c r="C1156" s="44"/>
      <c r="D1156" s="44"/>
      <c r="E1156" s="44"/>
      <c r="F1156" s="44"/>
      <c r="G1156" s="45"/>
      <c r="H1156" s="15" t="s">
        <v>3906</v>
      </c>
      <c r="I1156" s="33" t="s">
        <v>4598</v>
      </c>
      <c r="J1156" s="875" t="s">
        <v>4598</v>
      </c>
      <c r="K1156" s="33" t="s">
        <v>1693</v>
      </c>
      <c r="L1156" s="13" t="s">
        <v>1674</v>
      </c>
      <c r="M1156" s="13">
        <v>0</v>
      </c>
      <c r="N1156" s="14"/>
    </row>
    <row r="1157" ht="18.95" customHeight="1" spans="1:14">
      <c r="A1157" s="44"/>
      <c r="B1157" s="44"/>
      <c r="C1157" s="44"/>
      <c r="D1157" s="44"/>
      <c r="E1157" s="44"/>
      <c r="F1157" s="44"/>
      <c r="G1157" s="45"/>
      <c r="H1157" s="15" t="s">
        <v>4599</v>
      </c>
      <c r="I1157" s="33" t="s">
        <v>4600</v>
      </c>
      <c r="J1157" s="875" t="s">
        <v>4600</v>
      </c>
      <c r="K1157" s="33" t="s">
        <v>4601</v>
      </c>
      <c r="L1157" s="13" t="s">
        <v>1674</v>
      </c>
      <c r="M1157" s="13">
        <v>0</v>
      </c>
      <c r="N1157" s="14"/>
    </row>
    <row r="1158" ht="18.95" customHeight="1" spans="1:14">
      <c r="A1158" s="44"/>
      <c r="B1158" s="44"/>
      <c r="C1158" s="44"/>
      <c r="D1158" s="44"/>
      <c r="E1158" s="44"/>
      <c r="F1158" s="44"/>
      <c r="G1158" s="45"/>
      <c r="H1158" s="15"/>
      <c r="I1158" s="33" t="s">
        <v>4602</v>
      </c>
      <c r="J1158" s="875" t="s">
        <v>4603</v>
      </c>
      <c r="K1158" s="33" t="s">
        <v>4604</v>
      </c>
      <c r="L1158" s="13" t="s">
        <v>1674</v>
      </c>
      <c r="M1158" s="13">
        <v>0</v>
      </c>
      <c r="N1158" s="14"/>
    </row>
    <row r="1159" ht="18.95" customHeight="1" spans="1:14">
      <c r="A1159" s="44"/>
      <c r="B1159" s="44"/>
      <c r="C1159" s="44"/>
      <c r="D1159" s="44"/>
      <c r="E1159" s="44"/>
      <c r="F1159" s="44"/>
      <c r="G1159" s="45"/>
      <c r="H1159" s="15" t="s">
        <v>4605</v>
      </c>
      <c r="I1159" s="33" t="s">
        <v>4602</v>
      </c>
      <c r="J1159" s="875" t="s">
        <v>4602</v>
      </c>
      <c r="K1159" s="33" t="s">
        <v>4606</v>
      </c>
      <c r="L1159" s="13" t="s">
        <v>1674</v>
      </c>
      <c r="M1159" s="13">
        <v>0</v>
      </c>
      <c r="N1159" s="14"/>
    </row>
    <row r="1160" ht="18.95" customHeight="1" spans="1:14">
      <c r="A1160" s="44"/>
      <c r="B1160" s="44"/>
      <c r="C1160" s="44"/>
      <c r="D1160" s="44"/>
      <c r="E1160" s="44"/>
      <c r="F1160" s="44"/>
      <c r="G1160" s="45"/>
      <c r="H1160" s="15" t="s">
        <v>449</v>
      </c>
      <c r="I1160" s="33" t="s">
        <v>4607</v>
      </c>
      <c r="J1160" s="875" t="s">
        <v>4607</v>
      </c>
      <c r="K1160" s="33" t="s">
        <v>4608</v>
      </c>
      <c r="L1160" s="13" t="s">
        <v>1674</v>
      </c>
      <c r="M1160" s="13">
        <v>2384</v>
      </c>
      <c r="N1160" s="14"/>
    </row>
    <row r="1161" ht="18.95" customHeight="1" spans="1:14">
      <c r="A1161" s="44"/>
      <c r="B1161" s="44"/>
      <c r="C1161" s="44"/>
      <c r="D1161" s="44"/>
      <c r="E1161" s="44"/>
      <c r="F1161" s="44"/>
      <c r="G1161" s="45"/>
      <c r="H1161" s="15" t="s">
        <v>149</v>
      </c>
      <c r="I1161" s="33" t="s">
        <v>4609</v>
      </c>
      <c r="J1161" s="875" t="s">
        <v>4609</v>
      </c>
      <c r="K1161" s="33" t="s">
        <v>1684</v>
      </c>
      <c r="L1161" s="13" t="s">
        <v>1674</v>
      </c>
      <c r="M1161" s="13">
        <v>0</v>
      </c>
      <c r="N1161" s="14"/>
    </row>
    <row r="1162" ht="18.95" customHeight="1" spans="1:14">
      <c r="A1162" s="44"/>
      <c r="B1162" s="44"/>
      <c r="C1162" s="44"/>
      <c r="D1162" s="44"/>
      <c r="E1162" s="44"/>
      <c r="F1162" s="44"/>
      <c r="G1162" s="45"/>
      <c r="H1162" s="15" t="s">
        <v>150</v>
      </c>
      <c r="I1162" s="33" t="s">
        <v>4610</v>
      </c>
      <c r="J1162" s="875" t="s">
        <v>4610</v>
      </c>
      <c r="K1162" s="33" t="s">
        <v>1688</v>
      </c>
      <c r="L1162" s="13" t="s">
        <v>1674</v>
      </c>
      <c r="M1162" s="13">
        <v>0</v>
      </c>
      <c r="N1162" s="14"/>
    </row>
    <row r="1163" ht="18.95" customHeight="1" spans="1:14">
      <c r="A1163" s="44"/>
      <c r="B1163" s="44"/>
      <c r="C1163" s="44"/>
      <c r="D1163" s="44"/>
      <c r="E1163" s="44"/>
      <c r="F1163" s="44"/>
      <c r="G1163" s="45"/>
      <c r="H1163" s="15" t="s">
        <v>3906</v>
      </c>
      <c r="I1163" s="33" t="s">
        <v>4611</v>
      </c>
      <c r="J1163" s="875" t="s">
        <v>4611</v>
      </c>
      <c r="K1163" s="33" t="s">
        <v>1693</v>
      </c>
      <c r="L1163" s="13" t="s">
        <v>1674</v>
      </c>
      <c r="M1163" s="13">
        <v>0</v>
      </c>
      <c r="N1163" s="14"/>
    </row>
    <row r="1164" ht="18.95" customHeight="1" spans="1:14">
      <c r="A1164" s="44"/>
      <c r="B1164" s="44"/>
      <c r="C1164" s="44"/>
      <c r="D1164" s="44"/>
      <c r="E1164" s="44"/>
      <c r="F1164" s="44"/>
      <c r="G1164" s="45"/>
      <c r="H1164" s="15" t="s">
        <v>4612</v>
      </c>
      <c r="I1164" s="33" t="s">
        <v>4613</v>
      </c>
      <c r="J1164" s="875" t="s">
        <v>4613</v>
      </c>
      <c r="K1164" s="33" t="s">
        <v>4614</v>
      </c>
      <c r="L1164" s="13" t="s">
        <v>1674</v>
      </c>
      <c r="M1164" s="13">
        <v>0</v>
      </c>
      <c r="N1164" s="14"/>
    </row>
    <row r="1165" ht="18.95" customHeight="1" spans="1:14">
      <c r="A1165" s="44"/>
      <c r="B1165" s="44"/>
      <c r="C1165" s="44"/>
      <c r="D1165" s="44"/>
      <c r="E1165" s="44"/>
      <c r="F1165" s="44"/>
      <c r="G1165" s="45"/>
      <c r="H1165" s="15" t="s">
        <v>450</v>
      </c>
      <c r="I1165" s="33" t="s">
        <v>4615</v>
      </c>
      <c r="J1165" s="875" t="s">
        <v>4615</v>
      </c>
      <c r="K1165" s="33" t="s">
        <v>4616</v>
      </c>
      <c r="L1165" s="13" t="s">
        <v>1674</v>
      </c>
      <c r="M1165" s="13">
        <v>384</v>
      </c>
      <c r="N1165" s="14"/>
    </row>
    <row r="1166" ht="18.95" customHeight="1" spans="1:14">
      <c r="A1166" s="44"/>
      <c r="B1166" s="44"/>
      <c r="C1166" s="44"/>
      <c r="D1166" s="44"/>
      <c r="E1166" s="44"/>
      <c r="F1166" s="44"/>
      <c r="G1166" s="45"/>
      <c r="H1166" s="15" t="s">
        <v>4617</v>
      </c>
      <c r="I1166" s="33" t="s">
        <v>4618</v>
      </c>
      <c r="J1166" s="875" t="s">
        <v>4618</v>
      </c>
      <c r="K1166" s="33" t="s">
        <v>4619</v>
      </c>
      <c r="L1166" s="13" t="s">
        <v>1674</v>
      </c>
      <c r="M1166" s="13">
        <v>2000</v>
      </c>
      <c r="N1166" s="14"/>
    </row>
    <row r="1167" ht="18.95" customHeight="1" spans="1:14">
      <c r="A1167" s="44"/>
      <c r="B1167" s="44"/>
      <c r="C1167" s="44"/>
      <c r="D1167" s="44"/>
      <c r="E1167" s="44"/>
      <c r="F1167" s="44"/>
      <c r="G1167" s="45"/>
      <c r="H1167" s="15" t="s">
        <v>4620</v>
      </c>
      <c r="I1167" s="33" t="s">
        <v>4515</v>
      </c>
      <c r="J1167" s="875" t="s">
        <v>4515</v>
      </c>
      <c r="K1167" s="33" t="s">
        <v>4621</v>
      </c>
      <c r="L1167" s="13" t="s">
        <v>1674</v>
      </c>
      <c r="M1167" s="13">
        <v>0</v>
      </c>
      <c r="N1167" s="14"/>
    </row>
    <row r="1168" ht="18.95" customHeight="1" spans="1:14">
      <c r="A1168" s="44"/>
      <c r="B1168" s="44"/>
      <c r="C1168" s="44"/>
      <c r="D1168" s="44"/>
      <c r="E1168" s="44"/>
      <c r="F1168" s="44"/>
      <c r="G1168" s="45"/>
      <c r="H1168" s="15" t="s">
        <v>4622</v>
      </c>
      <c r="I1168" s="33" t="s">
        <v>4623</v>
      </c>
      <c r="J1168" s="875" t="s">
        <v>4623</v>
      </c>
      <c r="K1168" s="33" t="s">
        <v>4624</v>
      </c>
      <c r="L1168" s="13" t="s">
        <v>1674</v>
      </c>
      <c r="M1168" s="13">
        <v>0</v>
      </c>
      <c r="N1168" s="14"/>
    </row>
    <row r="1169" ht="18.95" customHeight="1" spans="1:14">
      <c r="A1169" s="44"/>
      <c r="B1169" s="44"/>
      <c r="C1169" s="44"/>
      <c r="D1169" s="44"/>
      <c r="E1169" s="44"/>
      <c r="F1169" s="44"/>
      <c r="G1169" s="45"/>
      <c r="H1169" s="15" t="s">
        <v>4625</v>
      </c>
      <c r="I1169" s="33" t="s">
        <v>4626</v>
      </c>
      <c r="J1169" s="875" t="s">
        <v>4626</v>
      </c>
      <c r="K1169" s="33" t="s">
        <v>4627</v>
      </c>
      <c r="L1169" s="13" t="s">
        <v>1674</v>
      </c>
      <c r="M1169" s="13">
        <v>0</v>
      </c>
      <c r="N1169" s="14"/>
    </row>
    <row r="1170" ht="18.95" customHeight="1" spans="1:14">
      <c r="A1170" s="44"/>
      <c r="B1170" s="44"/>
      <c r="C1170" s="44"/>
      <c r="D1170" s="44"/>
      <c r="E1170" s="44"/>
      <c r="F1170" s="44"/>
      <c r="G1170" s="45"/>
      <c r="H1170" s="15" t="s">
        <v>4628</v>
      </c>
      <c r="I1170" s="33" t="s">
        <v>4629</v>
      </c>
      <c r="J1170" s="875" t="s">
        <v>4629</v>
      </c>
      <c r="K1170" s="33" t="s">
        <v>4630</v>
      </c>
      <c r="L1170" s="13" t="s">
        <v>1674</v>
      </c>
      <c r="M1170" s="13">
        <v>0</v>
      </c>
      <c r="N1170" s="14"/>
    </row>
    <row r="1171" ht="18.95" customHeight="1" spans="1:14">
      <c r="A1171" s="44"/>
      <c r="B1171" s="44"/>
      <c r="C1171" s="44"/>
      <c r="D1171" s="44"/>
      <c r="E1171" s="44"/>
      <c r="F1171" s="44"/>
      <c r="G1171" s="45"/>
      <c r="H1171" s="15" t="s">
        <v>4631</v>
      </c>
      <c r="I1171" s="33" t="s">
        <v>4632</v>
      </c>
      <c r="J1171" s="875" t="s">
        <v>4632</v>
      </c>
      <c r="K1171" s="33" t="s">
        <v>4633</v>
      </c>
      <c r="L1171" s="13" t="s">
        <v>1674</v>
      </c>
      <c r="M1171" s="13">
        <v>0</v>
      </c>
      <c r="N1171" s="14"/>
    </row>
    <row r="1172" ht="18.95" customHeight="1" spans="1:14">
      <c r="A1172" s="44"/>
      <c r="B1172" s="44"/>
      <c r="C1172" s="44"/>
      <c r="D1172" s="44"/>
      <c r="E1172" s="44"/>
      <c r="F1172" s="44"/>
      <c r="G1172" s="45"/>
      <c r="H1172" s="15" t="s">
        <v>4634</v>
      </c>
      <c r="I1172" s="33" t="s">
        <v>4635</v>
      </c>
      <c r="J1172" s="875" t="s">
        <v>4635</v>
      </c>
      <c r="K1172" s="33" t="s">
        <v>4636</v>
      </c>
      <c r="L1172" s="13" t="s">
        <v>1674</v>
      </c>
      <c r="M1172" s="13">
        <v>0</v>
      </c>
      <c r="N1172" s="14"/>
    </row>
    <row r="1173" ht="18.95" customHeight="1" spans="1:14">
      <c r="A1173" s="44"/>
      <c r="B1173" s="44"/>
      <c r="C1173" s="44"/>
      <c r="D1173" s="44"/>
      <c r="E1173" s="44"/>
      <c r="F1173" s="44"/>
      <c r="G1173" s="45"/>
      <c r="H1173" s="15" t="s">
        <v>4637</v>
      </c>
      <c r="I1173" s="33" t="s">
        <v>4638</v>
      </c>
      <c r="J1173" s="875" t="s">
        <v>4638</v>
      </c>
      <c r="K1173" s="33" t="s">
        <v>4621</v>
      </c>
      <c r="L1173" s="13" t="s">
        <v>1674</v>
      </c>
      <c r="M1173" s="13">
        <v>0</v>
      </c>
      <c r="N1173" s="14"/>
    </row>
    <row r="1174" ht="18.95" customHeight="1" spans="1:14">
      <c r="A1174" s="44"/>
      <c r="B1174" s="44"/>
      <c r="C1174" s="44"/>
      <c r="D1174" s="44"/>
      <c r="E1174" s="44"/>
      <c r="F1174" s="44"/>
      <c r="G1174" s="45"/>
      <c r="H1174" s="15" t="s">
        <v>1213</v>
      </c>
      <c r="I1174" s="33" t="s">
        <v>1212</v>
      </c>
      <c r="J1174" s="875" t="s">
        <v>1212</v>
      </c>
      <c r="K1174" s="33" t="s">
        <v>1975</v>
      </c>
      <c r="L1174" s="13" t="s">
        <v>1674</v>
      </c>
      <c r="M1174" s="13">
        <v>982</v>
      </c>
      <c r="N1174" s="14"/>
    </row>
    <row r="1175" ht="18.95" customHeight="1" spans="1:14">
      <c r="A1175" s="44"/>
      <c r="B1175" s="44"/>
      <c r="C1175" s="44"/>
      <c r="D1175" s="44"/>
      <c r="E1175" s="44"/>
      <c r="F1175" s="44"/>
      <c r="G1175" s="45"/>
      <c r="H1175" s="15" t="s">
        <v>452</v>
      </c>
      <c r="I1175" s="33" t="s">
        <v>4639</v>
      </c>
      <c r="J1175" s="875" t="s">
        <v>4639</v>
      </c>
      <c r="K1175" s="33" t="s">
        <v>4640</v>
      </c>
      <c r="L1175" s="13" t="s">
        <v>1674</v>
      </c>
      <c r="M1175" s="13">
        <v>359</v>
      </c>
      <c r="N1175" s="14"/>
    </row>
    <row r="1176" ht="18.95" customHeight="1" spans="1:14">
      <c r="A1176" s="44"/>
      <c r="B1176" s="44"/>
      <c r="C1176" s="44"/>
      <c r="D1176" s="44"/>
      <c r="E1176" s="44"/>
      <c r="F1176" s="44"/>
      <c r="G1176" s="45"/>
      <c r="H1176" s="15" t="s">
        <v>149</v>
      </c>
      <c r="I1176" s="33" t="s">
        <v>4641</v>
      </c>
      <c r="J1176" s="875" t="s">
        <v>4641</v>
      </c>
      <c r="K1176" s="33" t="s">
        <v>1684</v>
      </c>
      <c r="L1176" s="13" t="s">
        <v>1674</v>
      </c>
      <c r="M1176" s="13">
        <v>90</v>
      </c>
      <c r="N1176" s="14"/>
    </row>
    <row r="1177" ht="18.95" customHeight="1" spans="1:14">
      <c r="A1177" s="44"/>
      <c r="B1177" s="44"/>
      <c r="C1177" s="44"/>
      <c r="D1177" s="44"/>
      <c r="E1177" s="44"/>
      <c r="F1177" s="44"/>
      <c r="G1177" s="45"/>
      <c r="H1177" s="15" t="s">
        <v>150</v>
      </c>
      <c r="I1177" s="33" t="s">
        <v>4642</v>
      </c>
      <c r="J1177" s="875" t="s">
        <v>4642</v>
      </c>
      <c r="K1177" s="33" t="s">
        <v>1688</v>
      </c>
      <c r="L1177" s="13" t="s">
        <v>1674</v>
      </c>
      <c r="M1177" s="13">
        <v>63</v>
      </c>
      <c r="N1177" s="14"/>
    </row>
    <row r="1178" ht="18.95" customHeight="1" spans="1:14">
      <c r="A1178" s="44"/>
      <c r="B1178" s="44"/>
      <c r="C1178" s="44"/>
      <c r="D1178" s="44"/>
      <c r="E1178" s="44"/>
      <c r="F1178" s="44"/>
      <c r="G1178" s="45"/>
      <c r="H1178" s="15" t="s">
        <v>3906</v>
      </c>
      <c r="I1178" s="33" t="s">
        <v>4643</v>
      </c>
      <c r="J1178" s="875" t="s">
        <v>4643</v>
      </c>
      <c r="K1178" s="33" t="s">
        <v>1693</v>
      </c>
      <c r="L1178" s="13" t="s">
        <v>1674</v>
      </c>
      <c r="M1178" s="13">
        <v>0</v>
      </c>
      <c r="N1178" s="14"/>
    </row>
    <row r="1179" ht="18.95" customHeight="1" spans="1:14">
      <c r="A1179" s="44"/>
      <c r="B1179" s="44"/>
      <c r="C1179" s="44"/>
      <c r="D1179" s="44"/>
      <c r="E1179" s="44"/>
      <c r="F1179" s="44"/>
      <c r="G1179" s="45"/>
      <c r="H1179" s="15" t="s">
        <v>4644</v>
      </c>
      <c r="I1179" s="33" t="s">
        <v>4645</v>
      </c>
      <c r="J1179" s="875" t="s">
        <v>4645</v>
      </c>
      <c r="K1179" s="33" t="s">
        <v>4646</v>
      </c>
      <c r="L1179" s="13" t="s">
        <v>1674</v>
      </c>
      <c r="M1179" s="13">
        <v>0</v>
      </c>
      <c r="N1179" s="14"/>
    </row>
    <row r="1180" ht="18.95" customHeight="1" spans="1:14">
      <c r="A1180" s="44"/>
      <c r="B1180" s="44"/>
      <c r="C1180" s="44"/>
      <c r="D1180" s="44"/>
      <c r="E1180" s="44"/>
      <c r="F1180" s="44"/>
      <c r="G1180" s="45"/>
      <c r="H1180" s="15" t="s">
        <v>4647</v>
      </c>
      <c r="I1180" s="33" t="s">
        <v>4648</v>
      </c>
      <c r="J1180" s="875" t="s">
        <v>4648</v>
      </c>
      <c r="K1180" s="33" t="s">
        <v>4649</v>
      </c>
      <c r="L1180" s="13" t="s">
        <v>1674</v>
      </c>
      <c r="M1180" s="13">
        <v>0</v>
      </c>
      <c r="N1180" s="14"/>
    </row>
    <row r="1181" ht="18.95" customHeight="1" spans="1:14">
      <c r="A1181" s="44"/>
      <c r="B1181" s="44"/>
      <c r="C1181" s="44"/>
      <c r="D1181" s="44"/>
      <c r="E1181" s="44"/>
      <c r="F1181" s="44"/>
      <c r="G1181" s="45"/>
      <c r="H1181" s="15" t="s">
        <v>4650</v>
      </c>
      <c r="I1181" s="33" t="s">
        <v>4651</v>
      </c>
      <c r="J1181" s="875" t="s">
        <v>4651</v>
      </c>
      <c r="K1181" s="33" t="s">
        <v>4652</v>
      </c>
      <c r="L1181" s="13" t="s">
        <v>1674</v>
      </c>
      <c r="M1181" s="13">
        <v>0</v>
      </c>
      <c r="N1181" s="14"/>
    </row>
    <row r="1182" ht="18.95" customHeight="1" spans="1:14">
      <c r="A1182" s="44"/>
      <c r="B1182" s="44"/>
      <c r="C1182" s="44"/>
      <c r="D1182" s="44"/>
      <c r="E1182" s="44"/>
      <c r="F1182" s="44"/>
      <c r="G1182" s="45"/>
      <c r="H1182" s="15" t="s">
        <v>4653</v>
      </c>
      <c r="I1182" s="33" t="s">
        <v>4654</v>
      </c>
      <c r="J1182" s="875" t="s">
        <v>4654</v>
      </c>
      <c r="K1182" s="33" t="s">
        <v>4655</v>
      </c>
      <c r="L1182" s="13" t="s">
        <v>1674</v>
      </c>
      <c r="M1182" s="13">
        <v>0</v>
      </c>
      <c r="N1182" s="14"/>
    </row>
    <row r="1183" ht="18.95" customHeight="1" spans="1:14">
      <c r="A1183" s="44"/>
      <c r="B1183" s="44"/>
      <c r="C1183" s="44"/>
      <c r="D1183" s="44"/>
      <c r="E1183" s="44"/>
      <c r="F1183" s="44"/>
      <c r="G1183" s="45"/>
      <c r="H1183" s="15" t="s">
        <v>377</v>
      </c>
      <c r="I1183" s="33" t="s">
        <v>4656</v>
      </c>
      <c r="J1183" s="875" t="s">
        <v>4656</v>
      </c>
      <c r="K1183" s="33" t="s">
        <v>1724</v>
      </c>
      <c r="L1183" s="13" t="s">
        <v>1674</v>
      </c>
      <c r="M1183" s="13">
        <v>0</v>
      </c>
      <c r="N1183" s="14"/>
    </row>
    <row r="1184" ht="18.95" customHeight="1" spans="1:14">
      <c r="A1184" s="44"/>
      <c r="B1184" s="44"/>
      <c r="C1184" s="44"/>
      <c r="D1184" s="44"/>
      <c r="E1184" s="44"/>
      <c r="F1184" s="44"/>
      <c r="G1184" s="45"/>
      <c r="H1184" s="15" t="s">
        <v>453</v>
      </c>
      <c r="I1184" s="33" t="s">
        <v>4657</v>
      </c>
      <c r="J1184" s="875" t="s">
        <v>4657</v>
      </c>
      <c r="K1184" s="33" t="s">
        <v>4658</v>
      </c>
      <c r="L1184" s="13" t="s">
        <v>1674</v>
      </c>
      <c r="M1184" s="13">
        <v>206</v>
      </c>
      <c r="N1184" s="14"/>
    </row>
    <row r="1185" ht="18.95" customHeight="1" spans="1:14">
      <c r="A1185" s="44"/>
      <c r="B1185" s="44"/>
      <c r="C1185" s="44"/>
      <c r="D1185" s="44"/>
      <c r="E1185" s="44"/>
      <c r="F1185" s="44"/>
      <c r="G1185" s="45"/>
      <c r="H1185" s="15" t="s">
        <v>4659</v>
      </c>
      <c r="I1185" s="33" t="s">
        <v>4660</v>
      </c>
      <c r="J1185" s="875" t="s">
        <v>4660</v>
      </c>
      <c r="K1185" s="33" t="s">
        <v>4661</v>
      </c>
      <c r="L1185" s="13" t="s">
        <v>1674</v>
      </c>
      <c r="M1185" s="13">
        <v>607</v>
      </c>
      <c r="N1185" s="14"/>
    </row>
    <row r="1186" ht="18.95" customHeight="1" spans="1:14">
      <c r="A1186" s="44"/>
      <c r="B1186" s="44"/>
      <c r="C1186" s="44"/>
      <c r="D1186" s="44"/>
      <c r="E1186" s="44"/>
      <c r="F1186" s="44"/>
      <c r="G1186" s="45"/>
      <c r="H1186" s="15" t="s">
        <v>149</v>
      </c>
      <c r="I1186" s="33" t="s">
        <v>4662</v>
      </c>
      <c r="J1186" s="875" t="s">
        <v>4662</v>
      </c>
      <c r="K1186" s="33" t="s">
        <v>1684</v>
      </c>
      <c r="L1186" s="13" t="s">
        <v>1674</v>
      </c>
      <c r="M1186" s="13">
        <v>41</v>
      </c>
      <c r="N1186" s="14"/>
    </row>
    <row r="1187" ht="18.95" customHeight="1" spans="1:14">
      <c r="A1187" s="44"/>
      <c r="B1187" s="44"/>
      <c r="C1187" s="44"/>
      <c r="D1187" s="44"/>
      <c r="E1187" s="44"/>
      <c r="F1187" s="44"/>
      <c r="G1187" s="45"/>
      <c r="H1187" s="15" t="s">
        <v>150</v>
      </c>
      <c r="I1187" s="33" t="s">
        <v>4663</v>
      </c>
      <c r="J1187" s="875" t="s">
        <v>4663</v>
      </c>
      <c r="K1187" s="33" t="s">
        <v>1688</v>
      </c>
      <c r="L1187" s="13" t="s">
        <v>1674</v>
      </c>
      <c r="M1187" s="13">
        <v>27</v>
      </c>
      <c r="N1187" s="14"/>
    </row>
    <row r="1188" ht="18.95" customHeight="1" spans="1:14">
      <c r="A1188" s="44"/>
      <c r="B1188" s="44"/>
      <c r="C1188" s="44"/>
      <c r="D1188" s="44"/>
      <c r="E1188" s="44"/>
      <c r="F1188" s="44"/>
      <c r="G1188" s="45"/>
      <c r="H1188" s="15" t="s">
        <v>3906</v>
      </c>
      <c r="I1188" s="33" t="s">
        <v>4664</v>
      </c>
      <c r="J1188" s="875" t="s">
        <v>4664</v>
      </c>
      <c r="K1188" s="33" t="s">
        <v>1693</v>
      </c>
      <c r="L1188" s="13" t="s">
        <v>1674</v>
      </c>
      <c r="M1188" s="13">
        <v>0</v>
      </c>
      <c r="N1188" s="14"/>
    </row>
    <row r="1189" ht="18.95" customHeight="1" spans="1:14">
      <c r="A1189" s="44"/>
      <c r="B1189" s="44"/>
      <c r="C1189" s="44"/>
      <c r="D1189" s="44"/>
      <c r="E1189" s="44"/>
      <c r="F1189" s="44"/>
      <c r="G1189" s="45"/>
      <c r="H1189" s="15" t="s">
        <v>4665</v>
      </c>
      <c r="I1189" s="33" t="s">
        <v>4666</v>
      </c>
      <c r="J1189" s="875" t="s">
        <v>4666</v>
      </c>
      <c r="K1189" s="33" t="s">
        <v>4667</v>
      </c>
      <c r="L1189" s="13" t="s">
        <v>1674</v>
      </c>
      <c r="M1189" s="13">
        <v>50</v>
      </c>
      <c r="N1189" s="14"/>
    </row>
    <row r="1190" ht="18.95" customHeight="1" spans="1:14">
      <c r="A1190" s="44"/>
      <c r="B1190" s="44"/>
      <c r="C1190" s="44"/>
      <c r="D1190" s="44"/>
      <c r="E1190" s="44"/>
      <c r="F1190" s="44"/>
      <c r="G1190" s="45"/>
      <c r="H1190" s="15" t="s">
        <v>4668</v>
      </c>
      <c r="I1190" s="33" t="s">
        <v>4669</v>
      </c>
      <c r="J1190" s="875" t="s">
        <v>4669</v>
      </c>
      <c r="K1190" s="33" t="s">
        <v>4670</v>
      </c>
      <c r="L1190" s="13" t="s">
        <v>1674</v>
      </c>
      <c r="M1190" s="13">
        <v>0</v>
      </c>
      <c r="N1190" s="14"/>
    </row>
    <row r="1191" ht="18.95" customHeight="1" spans="1:14">
      <c r="A1191" s="44"/>
      <c r="B1191" s="44"/>
      <c r="C1191" s="44"/>
      <c r="D1191" s="44"/>
      <c r="E1191" s="44"/>
      <c r="F1191" s="44"/>
      <c r="G1191" s="45"/>
      <c r="H1191" s="15" t="s">
        <v>4671</v>
      </c>
      <c r="I1191" s="33" t="s">
        <v>4672</v>
      </c>
      <c r="J1191" s="875" t="s">
        <v>4672</v>
      </c>
      <c r="K1191" s="33" t="s">
        <v>4673</v>
      </c>
      <c r="L1191" s="13" t="s">
        <v>1674</v>
      </c>
      <c r="M1191" s="13">
        <v>489</v>
      </c>
      <c r="N1191" s="14"/>
    </row>
    <row r="1192" ht="18.95" customHeight="1" spans="1:14">
      <c r="A1192" s="44"/>
      <c r="B1192" s="44"/>
      <c r="C1192" s="44"/>
      <c r="D1192" s="44"/>
      <c r="E1192" s="44"/>
      <c r="F1192" s="44"/>
      <c r="G1192" s="45"/>
      <c r="H1192" s="15" t="s">
        <v>4674</v>
      </c>
      <c r="I1192" s="33" t="s">
        <v>4675</v>
      </c>
      <c r="J1192" s="875" t="s">
        <v>4675</v>
      </c>
      <c r="K1192" s="33" t="s">
        <v>4676</v>
      </c>
      <c r="L1192" s="13" t="s">
        <v>1674</v>
      </c>
      <c r="M1192" s="13">
        <v>11</v>
      </c>
      <c r="N1192" s="14"/>
    </row>
    <row r="1193" ht="18.95" customHeight="1" spans="1:14">
      <c r="A1193" s="44"/>
      <c r="B1193" s="44"/>
      <c r="C1193" s="44"/>
      <c r="D1193" s="44"/>
      <c r="E1193" s="44"/>
      <c r="F1193" s="44"/>
      <c r="G1193" s="45"/>
      <c r="H1193" s="15" t="s">
        <v>149</v>
      </c>
      <c r="I1193" s="33" t="s">
        <v>4677</v>
      </c>
      <c r="J1193" s="875" t="s">
        <v>4677</v>
      </c>
      <c r="K1193" s="33" t="s">
        <v>1684</v>
      </c>
      <c r="L1193" s="13" t="s">
        <v>1674</v>
      </c>
      <c r="M1193" s="13">
        <v>0</v>
      </c>
      <c r="N1193" s="14"/>
    </row>
    <row r="1194" ht="18.95" customHeight="1" spans="1:14">
      <c r="A1194" s="44"/>
      <c r="B1194" s="44"/>
      <c r="C1194" s="44"/>
      <c r="D1194" s="44"/>
      <c r="E1194" s="44"/>
      <c r="F1194" s="44"/>
      <c r="G1194" s="45"/>
      <c r="H1194" s="15" t="s">
        <v>150</v>
      </c>
      <c r="I1194" s="33" t="s">
        <v>4678</v>
      </c>
      <c r="J1194" s="875" t="s">
        <v>4678</v>
      </c>
      <c r="K1194" s="33" t="s">
        <v>1688</v>
      </c>
      <c r="L1194" s="13" t="s">
        <v>1674</v>
      </c>
      <c r="M1194" s="13">
        <v>0</v>
      </c>
      <c r="N1194" s="14"/>
    </row>
    <row r="1195" ht="18.95" customHeight="1" spans="1:14">
      <c r="A1195" s="44"/>
      <c r="B1195" s="44"/>
      <c r="C1195" s="44"/>
      <c r="D1195" s="44"/>
      <c r="E1195" s="44"/>
      <c r="F1195" s="44"/>
      <c r="G1195" s="45"/>
      <c r="H1195" s="15" t="s">
        <v>3906</v>
      </c>
      <c r="I1195" s="33" t="s">
        <v>4679</v>
      </c>
      <c r="J1195" s="875" t="s">
        <v>4679</v>
      </c>
      <c r="K1195" s="33" t="s">
        <v>1693</v>
      </c>
      <c r="L1195" s="13" t="s">
        <v>1674</v>
      </c>
      <c r="M1195" s="13">
        <v>0</v>
      </c>
      <c r="N1195" s="14"/>
    </row>
    <row r="1196" ht="18.95" customHeight="1" spans="1:14">
      <c r="A1196" s="44"/>
      <c r="B1196" s="44"/>
      <c r="C1196" s="44"/>
      <c r="D1196" s="44"/>
      <c r="E1196" s="44"/>
      <c r="F1196" s="44"/>
      <c r="G1196" s="45"/>
      <c r="H1196" s="15" t="s">
        <v>4680</v>
      </c>
      <c r="I1196" s="33" t="s">
        <v>4681</v>
      </c>
      <c r="J1196" s="875" t="s">
        <v>4681</v>
      </c>
      <c r="K1196" s="33" t="s">
        <v>4682</v>
      </c>
      <c r="L1196" s="13" t="s">
        <v>1674</v>
      </c>
      <c r="M1196" s="13">
        <v>0</v>
      </c>
      <c r="N1196" s="14"/>
    </row>
    <row r="1197" ht="18.95" customHeight="1" spans="1:14">
      <c r="A1197" s="44"/>
      <c r="B1197" s="44"/>
      <c r="C1197" s="44"/>
      <c r="D1197" s="44"/>
      <c r="E1197" s="44"/>
      <c r="F1197" s="44"/>
      <c r="G1197" s="45"/>
      <c r="H1197" s="15" t="s">
        <v>455</v>
      </c>
      <c r="I1197" s="33" t="s">
        <v>4683</v>
      </c>
      <c r="J1197" s="875" t="s">
        <v>4683</v>
      </c>
      <c r="K1197" s="33" t="s">
        <v>4684</v>
      </c>
      <c r="L1197" s="13" t="s">
        <v>1674</v>
      </c>
      <c r="M1197" s="13">
        <v>11</v>
      </c>
      <c r="N1197" s="14"/>
    </row>
    <row r="1198" ht="18.95" customHeight="1" spans="1:14">
      <c r="A1198" s="44"/>
      <c r="B1198" s="44"/>
      <c r="C1198" s="44"/>
      <c r="D1198" s="44"/>
      <c r="E1198" s="44"/>
      <c r="F1198" s="44"/>
      <c r="G1198" s="45"/>
      <c r="H1198" s="15" t="s">
        <v>456</v>
      </c>
      <c r="I1198" s="33" t="s">
        <v>4685</v>
      </c>
      <c r="J1198" s="875" t="s">
        <v>4685</v>
      </c>
      <c r="K1198" s="33" t="s">
        <v>4686</v>
      </c>
      <c r="L1198" s="13" t="s">
        <v>1674</v>
      </c>
      <c r="M1198" s="13">
        <v>5</v>
      </c>
      <c r="N1198" s="14"/>
    </row>
    <row r="1199" ht="18.95" customHeight="1" spans="1:14">
      <c r="A1199" s="44"/>
      <c r="B1199" s="44"/>
      <c r="C1199" s="44"/>
      <c r="D1199" s="44"/>
      <c r="E1199" s="44"/>
      <c r="F1199" s="44"/>
      <c r="G1199" s="45"/>
      <c r="H1199" s="15" t="s">
        <v>4687</v>
      </c>
      <c r="I1199" s="33" t="s">
        <v>4688</v>
      </c>
      <c r="J1199" s="875" t="s">
        <v>4688</v>
      </c>
      <c r="K1199" s="33" t="s">
        <v>4689</v>
      </c>
      <c r="L1199" s="13" t="s">
        <v>1674</v>
      </c>
      <c r="M1199" s="13">
        <v>0</v>
      </c>
      <c r="N1199" s="14"/>
    </row>
    <row r="1200" ht="18.95" customHeight="1" spans="1:14">
      <c r="A1200" s="44"/>
      <c r="B1200" s="44"/>
      <c r="C1200" s="44"/>
      <c r="D1200" s="44"/>
      <c r="E1200" s="44"/>
      <c r="F1200" s="44"/>
      <c r="G1200" s="45"/>
      <c r="H1200" s="15" t="s">
        <v>457</v>
      </c>
      <c r="I1200" s="33" t="s">
        <v>4690</v>
      </c>
      <c r="J1200" s="875" t="s">
        <v>4690</v>
      </c>
      <c r="K1200" s="33" t="s">
        <v>4686</v>
      </c>
      <c r="L1200" s="13" t="s">
        <v>1674</v>
      </c>
      <c r="M1200" s="13">
        <v>5</v>
      </c>
      <c r="N1200" s="14"/>
    </row>
    <row r="1201" ht="18.95" customHeight="1" spans="1:14">
      <c r="A1201" s="44"/>
      <c r="B1201" s="44"/>
      <c r="C1201" s="44"/>
      <c r="D1201" s="44"/>
      <c r="E1201" s="44"/>
      <c r="F1201" s="44"/>
      <c r="G1201" s="45"/>
      <c r="H1201" s="16" t="s">
        <v>4691</v>
      </c>
      <c r="I1201" s="16" t="s">
        <v>4692</v>
      </c>
      <c r="J1201" s="880" t="s">
        <v>4692</v>
      </c>
      <c r="K1201" s="49" t="s">
        <v>4693</v>
      </c>
      <c r="L1201" s="13" t="s">
        <v>1674</v>
      </c>
      <c r="M1201" s="13">
        <v>3</v>
      </c>
      <c r="N1201" s="14"/>
    </row>
    <row r="1202" ht="18.95" customHeight="1" spans="1:14">
      <c r="A1202" s="44"/>
      <c r="B1202" s="44"/>
      <c r="C1202" s="44"/>
      <c r="D1202" s="44"/>
      <c r="E1202" s="44"/>
      <c r="F1202" s="44"/>
      <c r="G1202" s="45"/>
      <c r="H1202" s="15" t="s">
        <v>4694</v>
      </c>
      <c r="I1202" s="875" t="s">
        <v>4695</v>
      </c>
      <c r="J1202" s="880" t="s">
        <v>4696</v>
      </c>
      <c r="K1202" s="49" t="s">
        <v>4697</v>
      </c>
      <c r="L1202" s="13" t="s">
        <v>1674</v>
      </c>
      <c r="M1202" s="13">
        <v>0</v>
      </c>
      <c r="N1202" s="14"/>
    </row>
    <row r="1203" ht="18.95" customHeight="1" spans="1:14">
      <c r="A1203" s="44"/>
      <c r="B1203" s="44"/>
      <c r="C1203" s="44"/>
      <c r="D1203" s="44"/>
      <c r="E1203" s="44"/>
      <c r="F1203" s="44"/>
      <c r="G1203" s="45"/>
      <c r="H1203" s="16"/>
      <c r="I1203" s="16" t="s">
        <v>4698</v>
      </c>
      <c r="J1203" s="880" t="s">
        <v>4699</v>
      </c>
      <c r="K1203" s="49" t="s">
        <v>4700</v>
      </c>
      <c r="L1203" s="13" t="s">
        <v>1674</v>
      </c>
      <c r="M1203" s="13">
        <v>0</v>
      </c>
      <c r="N1203" s="14"/>
    </row>
    <row r="1204" ht="18.95" customHeight="1" spans="1:14">
      <c r="A1204" s="44"/>
      <c r="B1204" s="44"/>
      <c r="C1204" s="44"/>
      <c r="G1204" s="45"/>
      <c r="H1204" s="15" t="s">
        <v>4701</v>
      </c>
      <c r="I1204" s="875" t="s">
        <v>4702</v>
      </c>
      <c r="J1204" s="880" t="s">
        <v>4703</v>
      </c>
      <c r="K1204" s="49" t="s">
        <v>4704</v>
      </c>
      <c r="L1204" s="13" t="s">
        <v>1674</v>
      </c>
      <c r="M1204" s="13">
        <v>0</v>
      </c>
      <c r="N1204" s="14"/>
    </row>
    <row r="1205" ht="18.95" customHeight="1" spans="1:14">
      <c r="A1205" s="44"/>
      <c r="B1205" s="44"/>
      <c r="C1205" s="44"/>
      <c r="G1205" s="45"/>
      <c r="H1205" s="16"/>
      <c r="I1205" s="16" t="s">
        <v>4698</v>
      </c>
      <c r="J1205" s="880" t="s">
        <v>4705</v>
      </c>
      <c r="K1205" s="49" t="s">
        <v>4706</v>
      </c>
      <c r="L1205" s="13" t="s">
        <v>1674</v>
      </c>
      <c r="M1205" s="13">
        <v>0</v>
      </c>
      <c r="N1205" s="14"/>
    </row>
    <row r="1206" ht="18.95" customHeight="1" spans="1:14">
      <c r="A1206" s="44"/>
      <c r="B1206" s="44"/>
      <c r="C1206" s="44"/>
      <c r="G1206" s="45"/>
      <c r="H1206" s="16" t="s">
        <v>459</v>
      </c>
      <c r="I1206" s="16" t="s">
        <v>4698</v>
      </c>
      <c r="J1206" s="880" t="s">
        <v>4698</v>
      </c>
      <c r="K1206" s="49" t="s">
        <v>4707</v>
      </c>
      <c r="L1206" s="13" t="s">
        <v>1674</v>
      </c>
      <c r="M1206" s="13">
        <v>3</v>
      </c>
      <c r="N1206" s="14"/>
    </row>
    <row r="1207" ht="18.95" customHeight="1" spans="1:14">
      <c r="A1207" s="44"/>
      <c r="B1207" s="44"/>
      <c r="C1207" s="44"/>
      <c r="G1207" s="45"/>
      <c r="H1207" s="16"/>
      <c r="I1207" s="881" t="s">
        <v>4708</v>
      </c>
      <c r="J1207" s="880" t="s">
        <v>4709</v>
      </c>
      <c r="K1207" s="49" t="s">
        <v>4710</v>
      </c>
      <c r="L1207" s="13" t="s">
        <v>1674</v>
      </c>
      <c r="M1207" s="13"/>
      <c r="N1207" s="14"/>
    </row>
    <row r="1208" ht="18.95" customHeight="1" spans="1:14">
      <c r="A1208" s="44"/>
      <c r="B1208" s="44"/>
      <c r="C1208" s="44"/>
      <c r="G1208" s="45"/>
      <c r="H1208" s="15" t="s">
        <v>4711</v>
      </c>
      <c r="I1208" s="33" t="s">
        <v>4712</v>
      </c>
      <c r="J1208" s="875" t="s">
        <v>4712</v>
      </c>
      <c r="K1208" s="33" t="s">
        <v>4713</v>
      </c>
      <c r="L1208" s="13" t="s">
        <v>1674</v>
      </c>
      <c r="M1208" s="13">
        <v>0</v>
      </c>
      <c r="N1208" s="14"/>
    </row>
    <row r="1209" ht="18.95" customHeight="1" spans="1:14">
      <c r="A1209" s="44"/>
      <c r="B1209" s="44"/>
      <c r="C1209" s="44"/>
      <c r="G1209" s="45"/>
      <c r="H1209" s="15" t="s">
        <v>67</v>
      </c>
      <c r="I1209" s="33" t="s">
        <v>4714</v>
      </c>
      <c r="J1209" s="875" t="s">
        <v>4714</v>
      </c>
      <c r="K1209" s="33" t="s">
        <v>1676</v>
      </c>
      <c r="L1209" s="13" t="s">
        <v>1674</v>
      </c>
      <c r="M1209" s="13">
        <v>0</v>
      </c>
      <c r="N1209" s="14"/>
    </row>
    <row r="1210" ht="18.95" customHeight="1" spans="1:14">
      <c r="A1210" s="44"/>
      <c r="B1210" s="44"/>
      <c r="C1210" s="44"/>
      <c r="G1210" s="45"/>
      <c r="H1210" s="15" t="s">
        <v>70</v>
      </c>
      <c r="I1210" s="33" t="s">
        <v>4715</v>
      </c>
      <c r="J1210" s="875" t="s">
        <v>4715</v>
      </c>
      <c r="K1210" s="33" t="s">
        <v>1932</v>
      </c>
      <c r="L1210" s="13" t="s">
        <v>1674</v>
      </c>
      <c r="M1210" s="13">
        <v>0</v>
      </c>
      <c r="N1210" s="14"/>
    </row>
    <row r="1211" ht="18.95" customHeight="1" spans="1:14">
      <c r="A1211" s="44"/>
      <c r="B1211" s="44"/>
      <c r="C1211" s="44"/>
      <c r="H1211" s="15" t="s">
        <v>1940</v>
      </c>
      <c r="I1211" s="33" t="s">
        <v>4716</v>
      </c>
      <c r="J1211" s="875" t="s">
        <v>4716</v>
      </c>
      <c r="K1211" s="33" t="s">
        <v>1942</v>
      </c>
      <c r="L1211" s="13" t="s">
        <v>1674</v>
      </c>
      <c r="M1211" s="13">
        <v>0</v>
      </c>
      <c r="N1211" s="14"/>
    </row>
    <row r="1212" ht="18.95" customHeight="1" spans="1:14">
      <c r="A1212" s="44"/>
      <c r="B1212" s="44"/>
      <c r="C1212" s="44"/>
      <c r="H1212" s="15" t="s">
        <v>1950</v>
      </c>
      <c r="I1212" s="33" t="s">
        <v>4717</v>
      </c>
      <c r="J1212" s="875" t="s">
        <v>4717</v>
      </c>
      <c r="K1212" s="33" t="s">
        <v>1952</v>
      </c>
      <c r="L1212" s="13" t="s">
        <v>1674</v>
      </c>
      <c r="M1212" s="13">
        <v>0</v>
      </c>
      <c r="N1212" s="14"/>
    </row>
    <row r="1213" ht="18.95" customHeight="1" spans="1:14">
      <c r="A1213" s="44"/>
      <c r="B1213" s="44"/>
      <c r="C1213" s="44"/>
      <c r="H1213" s="15" t="s">
        <v>75</v>
      </c>
      <c r="I1213" s="875" t="s">
        <v>4718</v>
      </c>
      <c r="J1213" s="875" t="s">
        <v>4718</v>
      </c>
      <c r="K1213" s="33" t="s">
        <v>1957</v>
      </c>
      <c r="L1213" s="13" t="s">
        <v>1674</v>
      </c>
      <c r="M1213" s="13">
        <v>0</v>
      </c>
      <c r="N1213" s="14"/>
    </row>
    <row r="1214" ht="18.95" customHeight="1" spans="1:14">
      <c r="A1214" s="44"/>
      <c r="B1214" s="44"/>
      <c r="C1214" s="44"/>
      <c r="H1214" s="15" t="s">
        <v>376</v>
      </c>
      <c r="I1214" s="33" t="s">
        <v>4719</v>
      </c>
      <c r="J1214" s="875" t="s">
        <v>4719</v>
      </c>
      <c r="K1214" s="33" t="s">
        <v>3947</v>
      </c>
      <c r="L1214" s="13" t="s">
        <v>1674</v>
      </c>
      <c r="M1214" s="13">
        <v>0</v>
      </c>
      <c r="N1214" s="14"/>
    </row>
    <row r="1215" ht="18.95" customHeight="1" spans="1:14">
      <c r="A1215" s="44"/>
      <c r="B1215" s="44"/>
      <c r="C1215" s="44"/>
      <c r="H1215" s="15" t="s">
        <v>78</v>
      </c>
      <c r="I1215" s="33" t="s">
        <v>4720</v>
      </c>
      <c r="J1215" s="875" t="s">
        <v>4720</v>
      </c>
      <c r="K1215" s="33" t="s">
        <v>1968</v>
      </c>
      <c r="L1215" s="13" t="s">
        <v>1674</v>
      </c>
      <c r="M1215" s="13">
        <v>0</v>
      </c>
      <c r="N1215" s="14"/>
    </row>
    <row r="1216" ht="18.95" customHeight="1" spans="1:14">
      <c r="A1216" s="44"/>
      <c r="B1216" s="44"/>
      <c r="C1216" s="44"/>
      <c r="H1216" s="15" t="s">
        <v>82</v>
      </c>
      <c r="I1216" s="33" t="s">
        <v>4721</v>
      </c>
      <c r="J1216" s="875" t="s">
        <v>4721</v>
      </c>
      <c r="K1216" s="33" t="s">
        <v>1990</v>
      </c>
      <c r="L1216" s="13" t="s">
        <v>1674</v>
      </c>
      <c r="M1216" s="13">
        <v>0</v>
      </c>
      <c r="N1216" s="14"/>
    </row>
    <row r="1217" ht="18.95" customHeight="1" spans="1:14">
      <c r="A1217" s="44"/>
      <c r="B1217" s="44"/>
      <c r="C1217" s="44"/>
      <c r="H1217" s="15" t="s">
        <v>85</v>
      </c>
      <c r="I1217" s="33" t="s">
        <v>4722</v>
      </c>
      <c r="J1217" s="875" t="s">
        <v>4722</v>
      </c>
      <c r="K1217" s="33" t="s">
        <v>1116</v>
      </c>
      <c r="L1217" s="13" t="s">
        <v>1674</v>
      </c>
      <c r="M1217" s="13">
        <v>0</v>
      </c>
      <c r="N1217" s="14"/>
    </row>
    <row r="1218" ht="18.95" customHeight="1" spans="1:14">
      <c r="A1218" s="44"/>
      <c r="B1218" s="44"/>
      <c r="C1218" s="44"/>
      <c r="H1218" s="15" t="s">
        <v>4723</v>
      </c>
      <c r="I1218" s="33" t="s">
        <v>1214</v>
      </c>
      <c r="J1218" s="875" t="s">
        <v>1214</v>
      </c>
      <c r="K1218" s="33" t="s">
        <v>1985</v>
      </c>
      <c r="L1218" s="13" t="s">
        <v>1674</v>
      </c>
      <c r="M1218" s="13">
        <v>6359</v>
      </c>
      <c r="N1218" s="14"/>
    </row>
    <row r="1219" ht="18.95" customHeight="1" spans="1:14">
      <c r="A1219" s="44"/>
      <c r="B1219" s="44"/>
      <c r="C1219" s="44"/>
      <c r="H1219" s="15" t="s">
        <v>4724</v>
      </c>
      <c r="I1219" s="33" t="s">
        <v>4725</v>
      </c>
      <c r="J1219" s="875" t="s">
        <v>4725</v>
      </c>
      <c r="K1219" s="33" t="s">
        <v>4726</v>
      </c>
      <c r="L1219" s="13" t="s">
        <v>1674</v>
      </c>
      <c r="M1219" s="13">
        <v>5998</v>
      </c>
      <c r="N1219" s="14"/>
    </row>
    <row r="1220" ht="18.95" customHeight="1" spans="1:14">
      <c r="A1220" s="44"/>
      <c r="B1220" s="44"/>
      <c r="C1220" s="44"/>
      <c r="H1220" s="15" t="s">
        <v>149</v>
      </c>
      <c r="I1220" s="33" t="s">
        <v>4727</v>
      </c>
      <c r="J1220" s="875" t="s">
        <v>4727</v>
      </c>
      <c r="K1220" s="33" t="s">
        <v>1684</v>
      </c>
      <c r="L1220" s="13" t="s">
        <v>1674</v>
      </c>
      <c r="M1220" s="13">
        <v>402</v>
      </c>
      <c r="N1220" s="55"/>
    </row>
    <row r="1221" ht="18.95" customHeight="1" spans="1:14">
      <c r="A1221" s="44"/>
      <c r="B1221" s="44"/>
      <c r="C1221" s="44"/>
      <c r="H1221" s="15" t="s">
        <v>150</v>
      </c>
      <c r="I1221" s="33" t="s">
        <v>4728</v>
      </c>
      <c r="J1221" s="875" t="s">
        <v>4728</v>
      </c>
      <c r="K1221" s="33" t="s">
        <v>1688</v>
      </c>
      <c r="L1221" s="13" t="s">
        <v>1674</v>
      </c>
      <c r="M1221" s="13">
        <v>965</v>
      </c>
      <c r="N1221" s="55"/>
    </row>
    <row r="1222" ht="18.95" customHeight="1" spans="1:14">
      <c r="A1222" s="44"/>
      <c r="B1222" s="44"/>
      <c r="C1222" s="44"/>
      <c r="H1222" s="15" t="s">
        <v>3906</v>
      </c>
      <c r="I1222" s="33" t="s">
        <v>4729</v>
      </c>
      <c r="J1222" s="875" t="s">
        <v>4729</v>
      </c>
      <c r="K1222" s="33" t="s">
        <v>1693</v>
      </c>
      <c r="L1222" s="13" t="s">
        <v>1674</v>
      </c>
      <c r="M1222" s="13">
        <v>0</v>
      </c>
      <c r="N1222" s="14"/>
    </row>
    <row r="1223" ht="18.95" customHeight="1" spans="3:14">
      <c r="C1223" s="44"/>
      <c r="H1223" s="15" t="s">
        <v>4730</v>
      </c>
      <c r="I1223" s="33" t="s">
        <v>4731</v>
      </c>
      <c r="J1223" s="875" t="s">
        <v>4731</v>
      </c>
      <c r="K1223" s="33" t="s">
        <v>4732</v>
      </c>
      <c r="L1223" s="13" t="s">
        <v>1674</v>
      </c>
      <c r="M1223" s="13">
        <v>0</v>
      </c>
      <c r="N1223" s="14"/>
    </row>
    <row r="1224" ht="18.95" customHeight="1" spans="8:14">
      <c r="H1224" s="15" t="s">
        <v>464</v>
      </c>
      <c r="I1224" s="33" t="s">
        <v>4733</v>
      </c>
      <c r="J1224" s="875" t="s">
        <v>4733</v>
      </c>
      <c r="K1224" s="33" t="s">
        <v>4734</v>
      </c>
      <c r="L1224" s="13" t="s">
        <v>1674</v>
      </c>
      <c r="M1224" s="13">
        <v>0</v>
      </c>
      <c r="N1224" s="14"/>
    </row>
    <row r="1225" ht="18.95" customHeight="1" spans="8:14">
      <c r="H1225" s="15" t="s">
        <v>465</v>
      </c>
      <c r="I1225" s="33" t="s">
        <v>4735</v>
      </c>
      <c r="J1225" s="875" t="s">
        <v>4735</v>
      </c>
      <c r="K1225" s="33" t="s">
        <v>4736</v>
      </c>
      <c r="L1225" s="13" t="s">
        <v>1674</v>
      </c>
      <c r="M1225" s="13">
        <v>1500</v>
      </c>
      <c r="N1225" s="14"/>
    </row>
    <row r="1226" ht="18.95" customHeight="1" spans="8:14">
      <c r="H1226" s="15" t="s">
        <v>4737</v>
      </c>
      <c r="I1226" s="33" t="s">
        <v>4738</v>
      </c>
      <c r="J1226" s="875" t="s">
        <v>4738</v>
      </c>
      <c r="K1226" s="33" t="s">
        <v>4739</v>
      </c>
      <c r="L1226" s="13" t="s">
        <v>1674</v>
      </c>
      <c r="M1226" s="13">
        <v>0</v>
      </c>
      <c r="N1226" s="14"/>
    </row>
    <row r="1227" ht="18.95" customHeight="1" spans="8:14">
      <c r="H1227" s="15" t="s">
        <v>4740</v>
      </c>
      <c r="I1227" s="33" t="s">
        <v>4741</v>
      </c>
      <c r="J1227" s="875" t="s">
        <v>4741</v>
      </c>
      <c r="K1227" s="33" t="s">
        <v>4742</v>
      </c>
      <c r="L1227" s="13" t="s">
        <v>1674</v>
      </c>
      <c r="M1227" s="13">
        <v>0</v>
      </c>
      <c r="N1227" s="14"/>
    </row>
    <row r="1228" ht="18.95" customHeight="1" spans="8:14">
      <c r="H1228" s="15" t="s">
        <v>4743</v>
      </c>
      <c r="I1228" s="33" t="s">
        <v>4744</v>
      </c>
      <c r="J1228" s="875" t="s">
        <v>4744</v>
      </c>
      <c r="K1228" s="33" t="s">
        <v>4745</v>
      </c>
      <c r="L1228" s="13" t="s">
        <v>1674</v>
      </c>
      <c r="M1228" s="13">
        <v>0</v>
      </c>
      <c r="N1228" s="14"/>
    </row>
    <row r="1229" ht="18.95" customHeight="1" spans="8:14">
      <c r="H1229" s="15" t="s">
        <v>466</v>
      </c>
      <c r="I1229" s="33" t="s">
        <v>4746</v>
      </c>
      <c r="J1229" s="875" t="s">
        <v>4746</v>
      </c>
      <c r="K1229" s="33" t="s">
        <v>4747</v>
      </c>
      <c r="L1229" s="13" t="s">
        <v>1674</v>
      </c>
      <c r="M1229" s="13">
        <v>0</v>
      </c>
      <c r="N1229" s="14"/>
    </row>
    <row r="1230" ht="18.95" customHeight="1" spans="8:14">
      <c r="H1230" s="15" t="s">
        <v>493</v>
      </c>
      <c r="I1230" s="33" t="s">
        <v>4748</v>
      </c>
      <c r="J1230" s="875" t="s">
        <v>4748</v>
      </c>
      <c r="K1230" s="52" t="s">
        <v>4749</v>
      </c>
      <c r="L1230" s="13" t="s">
        <v>1674</v>
      </c>
      <c r="M1230" s="13">
        <v>956</v>
      </c>
      <c r="N1230" s="14"/>
    </row>
    <row r="1231" ht="18.95" customHeight="1" spans="8:14">
      <c r="H1231" s="15" t="s">
        <v>4750</v>
      </c>
      <c r="I1231" s="33" t="s">
        <v>4751</v>
      </c>
      <c r="J1231" s="875" t="s">
        <v>4751</v>
      </c>
      <c r="K1231" s="33" t="s">
        <v>4752</v>
      </c>
      <c r="L1231" s="13" t="s">
        <v>1674</v>
      </c>
      <c r="M1231" s="13">
        <v>0</v>
      </c>
      <c r="N1231" s="14"/>
    </row>
    <row r="1232" ht="18.95" customHeight="1" spans="8:14">
      <c r="H1232" s="15" t="s">
        <v>4753</v>
      </c>
      <c r="I1232" s="33" t="s">
        <v>4754</v>
      </c>
      <c r="J1232" s="875" t="s">
        <v>4754</v>
      </c>
      <c r="K1232" s="33" t="s">
        <v>4755</v>
      </c>
      <c r="L1232" s="13" t="s">
        <v>1674</v>
      </c>
      <c r="M1232" s="13">
        <v>0</v>
      </c>
      <c r="N1232" s="14"/>
    </row>
    <row r="1233" ht="18.95" customHeight="1" spans="8:14">
      <c r="H1233" s="15" t="s">
        <v>467</v>
      </c>
      <c r="I1233" s="33" t="s">
        <v>4756</v>
      </c>
      <c r="J1233" s="875" t="s">
        <v>4756</v>
      </c>
      <c r="K1233" s="33" t="s">
        <v>4757</v>
      </c>
      <c r="L1233" s="13" t="s">
        <v>1674</v>
      </c>
      <c r="M1233" s="13">
        <v>0</v>
      </c>
      <c r="N1233" s="14"/>
    </row>
    <row r="1234" ht="18.95" customHeight="1" spans="8:14">
      <c r="H1234" s="15" t="s">
        <v>4758</v>
      </c>
      <c r="I1234" s="33" t="s">
        <v>4759</v>
      </c>
      <c r="J1234" s="875" t="s">
        <v>4759</v>
      </c>
      <c r="K1234" s="33" t="s">
        <v>4760</v>
      </c>
      <c r="L1234" s="13" t="s">
        <v>1674</v>
      </c>
      <c r="M1234" s="13">
        <v>0</v>
      </c>
      <c r="N1234" s="14"/>
    </row>
    <row r="1235" ht="18.95" customHeight="1" spans="8:14">
      <c r="H1235" s="15" t="s">
        <v>4761</v>
      </c>
      <c r="I1235" s="33" t="s">
        <v>4762</v>
      </c>
      <c r="J1235" s="875" t="s">
        <v>4762</v>
      </c>
      <c r="K1235" s="33" t="s">
        <v>4763</v>
      </c>
      <c r="L1235" s="13" t="s">
        <v>1674</v>
      </c>
      <c r="M1235" s="13">
        <v>0</v>
      </c>
      <c r="N1235" s="14"/>
    </row>
    <row r="1236" ht="18.95" customHeight="1" spans="8:14">
      <c r="H1236" s="15" t="s">
        <v>4764</v>
      </c>
      <c r="I1236" s="33" t="s">
        <v>4765</v>
      </c>
      <c r="J1236" s="875" t="s">
        <v>4765</v>
      </c>
      <c r="K1236" s="33" t="s">
        <v>4766</v>
      </c>
      <c r="L1236" s="13" t="s">
        <v>1674</v>
      </c>
      <c r="M1236" s="13">
        <v>0</v>
      </c>
      <c r="N1236" s="14"/>
    </row>
    <row r="1237" ht="18.95" customHeight="1" spans="8:14">
      <c r="H1237" s="15" t="s">
        <v>4767</v>
      </c>
      <c r="I1237" s="33" t="s">
        <v>4768</v>
      </c>
      <c r="J1237" s="875" t="s">
        <v>4768</v>
      </c>
      <c r="K1237" s="33" t="s">
        <v>4769</v>
      </c>
      <c r="L1237" s="13" t="s">
        <v>1674</v>
      </c>
      <c r="M1237" s="13">
        <v>1275</v>
      </c>
      <c r="N1237" s="14"/>
    </row>
    <row r="1238" ht="18.95" customHeight="1" spans="8:14">
      <c r="H1238" s="15" t="s">
        <v>377</v>
      </c>
      <c r="I1238" s="33" t="s">
        <v>4770</v>
      </c>
      <c r="J1238" s="875" t="s">
        <v>4770</v>
      </c>
      <c r="K1238" s="33" t="s">
        <v>1724</v>
      </c>
      <c r="L1238" s="13" t="s">
        <v>1674</v>
      </c>
      <c r="M1238" s="13">
        <v>0</v>
      </c>
      <c r="N1238" s="14"/>
    </row>
    <row r="1239" ht="18.95" customHeight="1" spans="8:14">
      <c r="H1239" s="15" t="s">
        <v>4771</v>
      </c>
      <c r="I1239" s="33" t="s">
        <v>4772</v>
      </c>
      <c r="J1239" s="875" t="s">
        <v>4772</v>
      </c>
      <c r="K1239" s="33" t="s">
        <v>4773</v>
      </c>
      <c r="L1239" s="13" t="s">
        <v>1674</v>
      </c>
      <c r="M1239" s="13">
        <v>900</v>
      </c>
      <c r="N1239" s="14"/>
    </row>
    <row r="1240" ht="18.95" customHeight="1" spans="8:14">
      <c r="H1240" s="15" t="s">
        <v>4774</v>
      </c>
      <c r="I1240" s="33" t="s">
        <v>4775</v>
      </c>
      <c r="J1240" s="875" t="s">
        <v>4775</v>
      </c>
      <c r="K1240" s="33" t="s">
        <v>4776</v>
      </c>
      <c r="L1240" s="13" t="s">
        <v>1674</v>
      </c>
      <c r="M1240" s="13">
        <v>0</v>
      </c>
      <c r="N1240" s="14"/>
    </row>
    <row r="1241" ht="18.95" customHeight="1" spans="8:14">
      <c r="H1241" s="15" t="s">
        <v>149</v>
      </c>
      <c r="I1241" s="33" t="s">
        <v>4777</v>
      </c>
      <c r="J1241" s="875" t="s">
        <v>4777</v>
      </c>
      <c r="K1241" s="33" t="s">
        <v>1684</v>
      </c>
      <c r="L1241" s="13" t="s">
        <v>1674</v>
      </c>
      <c r="M1241" s="13">
        <v>0</v>
      </c>
      <c r="N1241" s="14"/>
    </row>
    <row r="1242" ht="18.95" customHeight="1" spans="8:14">
      <c r="H1242" s="15" t="s">
        <v>150</v>
      </c>
      <c r="I1242" s="33" t="s">
        <v>4778</v>
      </c>
      <c r="J1242" s="875" t="s">
        <v>4778</v>
      </c>
      <c r="K1242" s="33" t="s">
        <v>1688</v>
      </c>
      <c r="L1242" s="13" t="s">
        <v>1674</v>
      </c>
      <c r="M1242" s="13">
        <v>0</v>
      </c>
      <c r="N1242" s="14"/>
    </row>
    <row r="1243" ht="18.95" customHeight="1" spans="8:14">
      <c r="H1243" s="15" t="s">
        <v>3906</v>
      </c>
      <c r="I1243" s="33" t="s">
        <v>4779</v>
      </c>
      <c r="J1243" s="875" t="s">
        <v>4779</v>
      </c>
      <c r="K1243" s="33" t="s">
        <v>1693</v>
      </c>
      <c r="L1243" s="13" t="s">
        <v>1674</v>
      </c>
      <c r="M1243" s="13">
        <v>0</v>
      </c>
      <c r="N1243" s="14"/>
    </row>
    <row r="1244" ht="18.95" customHeight="1" spans="8:14">
      <c r="H1244" s="15" t="s">
        <v>4780</v>
      </c>
      <c r="I1244" s="33" t="s">
        <v>4781</v>
      </c>
      <c r="J1244" s="875" t="s">
        <v>4781</v>
      </c>
      <c r="K1244" s="33" t="s">
        <v>4782</v>
      </c>
      <c r="L1244" s="13" t="s">
        <v>1674</v>
      </c>
      <c r="M1244" s="13">
        <v>0</v>
      </c>
      <c r="N1244" s="14"/>
    </row>
    <row r="1245" ht="18.95" customHeight="1" spans="8:14">
      <c r="H1245" s="15" t="s">
        <v>4783</v>
      </c>
      <c r="I1245" s="33" t="s">
        <v>4784</v>
      </c>
      <c r="J1245" s="875" t="s">
        <v>4784</v>
      </c>
      <c r="K1245" s="33" t="s">
        <v>4785</v>
      </c>
      <c r="L1245" s="13" t="s">
        <v>1674</v>
      </c>
      <c r="M1245" s="13">
        <v>0</v>
      </c>
      <c r="N1245" s="14"/>
    </row>
    <row r="1246" ht="18.95" customHeight="1" spans="8:14">
      <c r="H1246" s="15" t="s">
        <v>4786</v>
      </c>
      <c r="I1246" s="33" t="s">
        <v>4787</v>
      </c>
      <c r="J1246" s="875" t="s">
        <v>4787</v>
      </c>
      <c r="K1246" s="33" t="s">
        <v>4788</v>
      </c>
      <c r="L1246" s="13" t="s">
        <v>1674</v>
      </c>
      <c r="M1246" s="13">
        <v>0</v>
      </c>
      <c r="N1246" s="14"/>
    </row>
    <row r="1247" ht="18.95" customHeight="1" spans="8:14">
      <c r="H1247" s="15" t="s">
        <v>4789</v>
      </c>
      <c r="I1247" s="33" t="s">
        <v>4790</v>
      </c>
      <c r="J1247" s="875" t="s">
        <v>4790</v>
      </c>
      <c r="K1247" s="33" t="s">
        <v>4791</v>
      </c>
      <c r="L1247" s="13" t="s">
        <v>1674</v>
      </c>
      <c r="M1247" s="13">
        <v>0</v>
      </c>
      <c r="N1247" s="14"/>
    </row>
    <row r="1248" ht="18.75" customHeight="1" spans="8:14">
      <c r="H1248" s="15" t="s">
        <v>4792</v>
      </c>
      <c r="I1248" s="33" t="s">
        <v>4793</v>
      </c>
      <c r="J1248" s="875" t="s">
        <v>4793</v>
      </c>
      <c r="K1248" s="33" t="s">
        <v>4794</v>
      </c>
      <c r="L1248" s="13" t="s">
        <v>1674</v>
      </c>
      <c r="M1248" s="13">
        <v>0</v>
      </c>
      <c r="N1248" s="14"/>
    </row>
    <row r="1249" ht="18.95" customHeight="1" spans="8:14">
      <c r="H1249" s="15" t="s">
        <v>4795</v>
      </c>
      <c r="I1249" s="33" t="s">
        <v>4796</v>
      </c>
      <c r="J1249" s="875" t="s">
        <v>4796</v>
      </c>
      <c r="K1249" s="33" t="s">
        <v>4797</v>
      </c>
      <c r="L1249" s="13" t="s">
        <v>1674</v>
      </c>
      <c r="M1249" s="13">
        <v>0</v>
      </c>
      <c r="N1249" s="14"/>
    </row>
    <row r="1250" ht="18.95" customHeight="1" spans="8:14">
      <c r="H1250" s="15" t="s">
        <v>4798</v>
      </c>
      <c r="I1250" s="33" t="s">
        <v>4799</v>
      </c>
      <c r="J1250" s="875" t="s">
        <v>4799</v>
      </c>
      <c r="K1250" s="33" t="s">
        <v>4800</v>
      </c>
      <c r="L1250" s="13" t="s">
        <v>1674</v>
      </c>
      <c r="M1250" s="13">
        <v>0</v>
      </c>
      <c r="N1250" s="14"/>
    </row>
    <row r="1251" ht="18.75" customHeight="1" spans="8:14">
      <c r="H1251" s="15" t="s">
        <v>4801</v>
      </c>
      <c r="I1251" s="33" t="s">
        <v>4802</v>
      </c>
      <c r="J1251" s="875" t="s">
        <v>4802</v>
      </c>
      <c r="K1251" s="33" t="s">
        <v>4803</v>
      </c>
      <c r="L1251" s="13" t="s">
        <v>1674</v>
      </c>
      <c r="M1251" s="13">
        <v>0</v>
      </c>
      <c r="N1251" s="14"/>
    </row>
    <row r="1252" ht="18.95" customHeight="1" spans="8:14">
      <c r="H1252" s="15" t="s">
        <v>4804</v>
      </c>
      <c r="I1252" s="33" t="s">
        <v>4805</v>
      </c>
      <c r="J1252" s="875" t="s">
        <v>4805</v>
      </c>
      <c r="K1252" s="33" t="s">
        <v>4806</v>
      </c>
      <c r="L1252" s="13" t="s">
        <v>1674</v>
      </c>
      <c r="M1252" s="13">
        <v>0</v>
      </c>
      <c r="N1252" s="14"/>
    </row>
    <row r="1253" ht="18.95" customHeight="1" spans="8:14">
      <c r="H1253" s="15" t="s">
        <v>4807</v>
      </c>
      <c r="I1253" s="33" t="s">
        <v>4808</v>
      </c>
      <c r="J1253" s="875" t="s">
        <v>4808</v>
      </c>
      <c r="K1253" s="33" t="s">
        <v>4809</v>
      </c>
      <c r="L1253" s="13" t="s">
        <v>1674</v>
      </c>
      <c r="M1253" s="13">
        <v>0</v>
      </c>
      <c r="N1253" s="14"/>
    </row>
    <row r="1254" ht="18.95" customHeight="1" spans="8:14">
      <c r="H1254" s="15" t="s">
        <v>4810</v>
      </c>
      <c r="I1254" s="33" t="s">
        <v>4811</v>
      </c>
      <c r="J1254" s="875" t="s">
        <v>4811</v>
      </c>
      <c r="K1254" s="33" t="s">
        <v>4812</v>
      </c>
      <c r="L1254" s="13" t="s">
        <v>1674</v>
      </c>
      <c r="M1254" s="13">
        <v>0</v>
      </c>
      <c r="N1254" s="14"/>
    </row>
    <row r="1255" ht="18.95" customHeight="1" spans="8:14">
      <c r="H1255" s="15" t="s">
        <v>4813</v>
      </c>
      <c r="I1255" s="33" t="s">
        <v>4814</v>
      </c>
      <c r="J1255" s="875" t="s">
        <v>4814</v>
      </c>
      <c r="K1255" s="33" t="s">
        <v>4815</v>
      </c>
      <c r="L1255" s="13" t="s">
        <v>1674</v>
      </c>
      <c r="M1255" s="13">
        <v>0</v>
      </c>
      <c r="N1255" s="14"/>
    </row>
    <row r="1256" ht="18.95" customHeight="1" spans="8:14">
      <c r="H1256" s="15" t="s">
        <v>4816</v>
      </c>
      <c r="I1256" s="33" t="s">
        <v>4817</v>
      </c>
      <c r="J1256" s="875" t="s">
        <v>4817</v>
      </c>
      <c r="K1256" s="33" t="s">
        <v>4818</v>
      </c>
      <c r="L1256" s="13" t="s">
        <v>1674</v>
      </c>
      <c r="M1256" s="13">
        <v>0</v>
      </c>
      <c r="N1256" s="14"/>
    </row>
    <row r="1257" ht="18.95" customHeight="1" spans="8:14">
      <c r="H1257" s="15" t="s">
        <v>4819</v>
      </c>
      <c r="I1257" s="33" t="s">
        <v>4820</v>
      </c>
      <c r="J1257" s="875" t="s">
        <v>4820</v>
      </c>
      <c r="K1257" s="33" t="s">
        <v>4821</v>
      </c>
      <c r="L1257" s="13" t="s">
        <v>1674</v>
      </c>
      <c r="M1257" s="13">
        <v>0</v>
      </c>
      <c r="N1257" s="14"/>
    </row>
    <row r="1258" ht="18.95" customHeight="1" spans="8:14">
      <c r="H1258" s="15" t="s">
        <v>377</v>
      </c>
      <c r="I1258" s="33" t="s">
        <v>4822</v>
      </c>
      <c r="J1258" s="875" t="s">
        <v>4822</v>
      </c>
      <c r="K1258" s="33" t="s">
        <v>1724</v>
      </c>
      <c r="L1258" s="13" t="s">
        <v>1674</v>
      </c>
      <c r="M1258" s="13">
        <v>0</v>
      </c>
      <c r="N1258" s="14"/>
    </row>
    <row r="1259" ht="18.95" customHeight="1" spans="8:14">
      <c r="H1259" s="15" t="s">
        <v>4823</v>
      </c>
      <c r="I1259" s="33" t="s">
        <v>4824</v>
      </c>
      <c r="J1259" s="875" t="s">
        <v>4824</v>
      </c>
      <c r="K1259" s="33" t="s">
        <v>4825</v>
      </c>
      <c r="L1259" s="13" t="s">
        <v>1674</v>
      </c>
      <c r="M1259" s="13">
        <v>0</v>
      </c>
      <c r="N1259" s="14"/>
    </row>
    <row r="1260" ht="18.95" customHeight="1" spans="8:14">
      <c r="H1260" s="15" t="s">
        <v>4826</v>
      </c>
      <c r="I1260" s="33" t="s">
        <v>4827</v>
      </c>
      <c r="J1260" s="875" t="s">
        <v>4827</v>
      </c>
      <c r="K1260" s="33" t="s">
        <v>4828</v>
      </c>
      <c r="L1260" s="13" t="s">
        <v>1674</v>
      </c>
      <c r="M1260" s="13">
        <v>137</v>
      </c>
      <c r="N1260" s="14"/>
    </row>
    <row r="1261" ht="18.95" customHeight="1" spans="8:14">
      <c r="H1261" s="15" t="s">
        <v>149</v>
      </c>
      <c r="I1261" s="33" t="s">
        <v>4829</v>
      </c>
      <c r="J1261" s="875" t="s">
        <v>4829</v>
      </c>
      <c r="K1261" s="33" t="s">
        <v>1684</v>
      </c>
      <c r="L1261" s="13" t="s">
        <v>1674</v>
      </c>
      <c r="M1261" s="13">
        <v>0</v>
      </c>
      <c r="N1261" s="14"/>
    </row>
    <row r="1262" ht="18.95" customHeight="1" spans="8:14">
      <c r="H1262" s="15" t="s">
        <v>150</v>
      </c>
      <c r="I1262" s="33" t="s">
        <v>4830</v>
      </c>
      <c r="J1262" s="875" t="s">
        <v>4830</v>
      </c>
      <c r="K1262" s="33" t="s">
        <v>1688</v>
      </c>
      <c r="L1262" s="13" t="s">
        <v>1674</v>
      </c>
      <c r="M1262" s="13">
        <v>0</v>
      </c>
      <c r="N1262" s="14"/>
    </row>
    <row r="1263" ht="18.95" customHeight="1" spans="8:14">
      <c r="H1263" s="15" t="s">
        <v>3906</v>
      </c>
      <c r="I1263" s="33" t="s">
        <v>4831</v>
      </c>
      <c r="J1263" s="875" t="s">
        <v>4831</v>
      </c>
      <c r="K1263" s="33" t="s">
        <v>1693</v>
      </c>
      <c r="L1263" s="13" t="s">
        <v>1674</v>
      </c>
      <c r="M1263" s="13">
        <v>0</v>
      </c>
      <c r="N1263" s="14"/>
    </row>
    <row r="1264" ht="18.95" customHeight="1" spans="8:14">
      <c r="H1264" s="15" t="s">
        <v>4832</v>
      </c>
      <c r="I1264" s="33" t="s">
        <v>4833</v>
      </c>
      <c r="J1264" s="875" t="s">
        <v>4833</v>
      </c>
      <c r="K1264" s="33" t="s">
        <v>4834</v>
      </c>
      <c r="L1264" s="13" t="s">
        <v>1674</v>
      </c>
      <c r="M1264" s="13">
        <v>0</v>
      </c>
      <c r="N1264" s="14"/>
    </row>
    <row r="1265" ht="18.95" customHeight="1" spans="8:14">
      <c r="H1265" s="15" t="s">
        <v>4835</v>
      </c>
      <c r="I1265" s="33" t="s">
        <v>4836</v>
      </c>
      <c r="J1265" s="875" t="s">
        <v>4836</v>
      </c>
      <c r="K1265" s="33" t="s">
        <v>4837</v>
      </c>
      <c r="L1265" s="13" t="s">
        <v>1674</v>
      </c>
      <c r="M1265" s="13">
        <v>0</v>
      </c>
      <c r="N1265" s="14"/>
    </row>
    <row r="1266" ht="18.95" customHeight="1" spans="8:14">
      <c r="H1266" s="15" t="s">
        <v>4838</v>
      </c>
      <c r="I1266" s="33" t="s">
        <v>4839</v>
      </c>
      <c r="J1266" s="875" t="s">
        <v>4839</v>
      </c>
      <c r="K1266" s="33" t="s">
        <v>4840</v>
      </c>
      <c r="L1266" s="13" t="s">
        <v>1674</v>
      </c>
      <c r="M1266" s="13">
        <v>0</v>
      </c>
      <c r="N1266" s="14"/>
    </row>
    <row r="1267" ht="18.95" customHeight="1" spans="8:14">
      <c r="H1267" s="15" t="s">
        <v>377</v>
      </c>
      <c r="I1267" s="33" t="s">
        <v>4841</v>
      </c>
      <c r="J1267" s="875" t="s">
        <v>4841</v>
      </c>
      <c r="K1267" s="33" t="s">
        <v>1724</v>
      </c>
      <c r="L1267" s="13" t="s">
        <v>1674</v>
      </c>
      <c r="M1267" s="13">
        <v>0</v>
      </c>
      <c r="N1267" s="14"/>
    </row>
    <row r="1268" ht="18.95" customHeight="1" spans="8:14">
      <c r="H1268" s="15" t="s">
        <v>4842</v>
      </c>
      <c r="I1268" s="33" t="s">
        <v>4843</v>
      </c>
      <c r="J1268" s="875" t="s">
        <v>4843</v>
      </c>
      <c r="K1268" s="33" t="s">
        <v>4844</v>
      </c>
      <c r="L1268" s="13" t="s">
        <v>1674</v>
      </c>
      <c r="M1268" s="13">
        <v>137</v>
      </c>
      <c r="N1268" s="14"/>
    </row>
    <row r="1269" ht="18.95" customHeight="1" spans="8:14">
      <c r="H1269" s="15" t="s">
        <v>489</v>
      </c>
      <c r="I1269" s="33" t="s">
        <v>4845</v>
      </c>
      <c r="J1269" s="875" t="s">
        <v>4845</v>
      </c>
      <c r="K1269" s="33" t="s">
        <v>4846</v>
      </c>
      <c r="L1269" s="13" t="s">
        <v>1674</v>
      </c>
      <c r="M1269" s="13">
        <v>105</v>
      </c>
      <c r="N1269" s="14"/>
    </row>
    <row r="1270" ht="18.95" customHeight="1" spans="8:14">
      <c r="H1270" s="15" t="s">
        <v>149</v>
      </c>
      <c r="I1270" s="33" t="s">
        <v>4847</v>
      </c>
      <c r="J1270" s="875" t="s">
        <v>4847</v>
      </c>
      <c r="K1270" s="33" t="s">
        <v>1684</v>
      </c>
      <c r="L1270" s="13" t="s">
        <v>1674</v>
      </c>
      <c r="M1270" s="13">
        <v>36</v>
      </c>
      <c r="N1270" s="14"/>
    </row>
    <row r="1271" ht="18.95" customHeight="1" spans="8:14">
      <c r="H1271" s="15" t="s">
        <v>150</v>
      </c>
      <c r="I1271" s="33" t="s">
        <v>4848</v>
      </c>
      <c r="J1271" s="875" t="s">
        <v>4848</v>
      </c>
      <c r="K1271" s="33" t="s">
        <v>1688</v>
      </c>
      <c r="L1271" s="13" t="s">
        <v>1674</v>
      </c>
      <c r="M1271" s="13">
        <v>6</v>
      </c>
      <c r="N1271" s="14"/>
    </row>
    <row r="1272" ht="18.95" customHeight="1" spans="8:14">
      <c r="H1272" s="15" t="s">
        <v>3906</v>
      </c>
      <c r="I1272" s="33" t="s">
        <v>4849</v>
      </c>
      <c r="J1272" s="875" t="s">
        <v>4849</v>
      </c>
      <c r="K1272" s="33" t="s">
        <v>1693</v>
      </c>
      <c r="L1272" s="13" t="s">
        <v>1674</v>
      </c>
      <c r="M1272" s="13">
        <v>0</v>
      </c>
      <c r="N1272" s="14"/>
    </row>
    <row r="1273" ht="18.95" customHeight="1" spans="8:14">
      <c r="H1273" s="15" t="s">
        <v>4850</v>
      </c>
      <c r="I1273" s="33" t="s">
        <v>4851</v>
      </c>
      <c r="J1273" s="875" t="s">
        <v>4851</v>
      </c>
      <c r="K1273" s="33" t="s">
        <v>4852</v>
      </c>
      <c r="L1273" s="13" t="s">
        <v>1674</v>
      </c>
      <c r="M1273" s="13"/>
      <c r="N1273" s="14"/>
    </row>
    <row r="1274" ht="18.95" customHeight="1" spans="8:14">
      <c r="H1274" s="15" t="s">
        <v>490</v>
      </c>
      <c r="I1274" s="33" t="s">
        <v>4853</v>
      </c>
      <c r="J1274" s="875" t="s">
        <v>4853</v>
      </c>
      <c r="K1274" s="33" t="s">
        <v>4854</v>
      </c>
      <c r="L1274" s="13" t="s">
        <v>1674</v>
      </c>
      <c r="M1274" s="13"/>
      <c r="N1274" s="14"/>
    </row>
    <row r="1275" ht="18.95" customHeight="1" spans="8:14">
      <c r="H1275" s="15" t="s">
        <v>4855</v>
      </c>
      <c r="I1275" s="33" t="s">
        <v>4856</v>
      </c>
      <c r="J1275" s="875" t="s">
        <v>4856</v>
      </c>
      <c r="K1275" s="33" t="s">
        <v>4857</v>
      </c>
      <c r="L1275" s="13" t="s">
        <v>1674</v>
      </c>
      <c r="M1275" s="13">
        <v>0</v>
      </c>
      <c r="N1275" s="14"/>
    </row>
    <row r="1276" ht="18.95" customHeight="1" spans="8:14">
      <c r="H1276" s="15" t="s">
        <v>4858</v>
      </c>
      <c r="I1276" s="33" t="s">
        <v>4859</v>
      </c>
      <c r="J1276" s="875" t="s">
        <v>4859</v>
      </c>
      <c r="K1276" s="33" t="s">
        <v>4860</v>
      </c>
      <c r="L1276" s="13" t="s">
        <v>1674</v>
      </c>
      <c r="M1276" s="13">
        <v>0</v>
      </c>
      <c r="N1276" s="14"/>
    </row>
    <row r="1277" ht="18.95" customHeight="1" spans="8:14">
      <c r="H1277" s="15" t="s">
        <v>4861</v>
      </c>
      <c r="I1277" s="33" t="s">
        <v>4862</v>
      </c>
      <c r="J1277" s="875" t="s">
        <v>4862</v>
      </c>
      <c r="K1277" s="33" t="s">
        <v>4863</v>
      </c>
      <c r="L1277" s="13" t="s">
        <v>1674</v>
      </c>
      <c r="M1277" s="13"/>
      <c r="N1277" s="14"/>
    </row>
    <row r="1278" ht="18.95" customHeight="1" spans="8:14">
      <c r="H1278" s="15" t="s">
        <v>4864</v>
      </c>
      <c r="I1278" s="33" t="s">
        <v>4865</v>
      </c>
      <c r="J1278" s="875" t="s">
        <v>4865</v>
      </c>
      <c r="K1278" s="33" t="s">
        <v>4866</v>
      </c>
      <c r="L1278" s="13" t="s">
        <v>1674</v>
      </c>
      <c r="M1278" s="13"/>
      <c r="N1278" s="14"/>
    </row>
    <row r="1279" ht="18.95" customHeight="1" spans="8:14">
      <c r="H1279" s="15" t="s">
        <v>4867</v>
      </c>
      <c r="I1279" s="33" t="s">
        <v>4868</v>
      </c>
      <c r="J1279" s="875" t="s">
        <v>4868</v>
      </c>
      <c r="K1279" s="33" t="s">
        <v>4869</v>
      </c>
      <c r="L1279" s="13" t="s">
        <v>1674</v>
      </c>
      <c r="M1279" s="13"/>
      <c r="N1279" s="14"/>
    </row>
    <row r="1280" ht="18.95" customHeight="1" spans="8:14">
      <c r="H1280" s="15" t="s">
        <v>491</v>
      </c>
      <c r="I1280" s="875" t="s">
        <v>4870</v>
      </c>
      <c r="J1280" s="875" t="s">
        <v>4870</v>
      </c>
      <c r="K1280" s="33" t="s">
        <v>4871</v>
      </c>
      <c r="L1280" s="13" t="s">
        <v>1674</v>
      </c>
      <c r="M1280" s="13">
        <v>0</v>
      </c>
      <c r="N1280" s="14"/>
    </row>
    <row r="1281" ht="18.95" customHeight="1" spans="8:14">
      <c r="H1281" s="15" t="s">
        <v>4872</v>
      </c>
      <c r="I1281" s="875" t="s">
        <v>4873</v>
      </c>
      <c r="J1281" s="875" t="s">
        <v>4873</v>
      </c>
      <c r="K1281" s="33" t="s">
        <v>4874</v>
      </c>
      <c r="L1281" s="13" t="s">
        <v>1674</v>
      </c>
      <c r="M1281" s="13">
        <v>0</v>
      </c>
      <c r="N1281" s="14"/>
    </row>
    <row r="1282" ht="18.95" customHeight="1" spans="8:14">
      <c r="H1282" s="15" t="s">
        <v>468</v>
      </c>
      <c r="I1282" s="875" t="s">
        <v>4875</v>
      </c>
      <c r="J1282" s="875" t="s">
        <v>4875</v>
      </c>
      <c r="K1282" s="33" t="s">
        <v>4876</v>
      </c>
      <c r="L1282" s="13" t="s">
        <v>1674</v>
      </c>
      <c r="M1282" s="13">
        <v>119</v>
      </c>
      <c r="N1282" s="14"/>
    </row>
    <row r="1283" ht="18.95" customHeight="1" spans="8:14">
      <c r="H1283" s="15" t="s">
        <v>149</v>
      </c>
      <c r="I1283" s="875" t="s">
        <v>4877</v>
      </c>
      <c r="J1283" s="875" t="s">
        <v>4877</v>
      </c>
      <c r="K1283" s="33" t="s">
        <v>1684</v>
      </c>
      <c r="L1283" s="13" t="s">
        <v>1674</v>
      </c>
      <c r="M1283" s="13">
        <v>0</v>
      </c>
      <c r="N1283" s="14"/>
    </row>
    <row r="1284" ht="18.95" customHeight="1" spans="8:14">
      <c r="H1284" s="15" t="s">
        <v>150</v>
      </c>
      <c r="I1284" s="875" t="s">
        <v>4878</v>
      </c>
      <c r="J1284" s="875" t="s">
        <v>4878</v>
      </c>
      <c r="K1284" s="33" t="s">
        <v>1688</v>
      </c>
      <c r="L1284" s="13" t="s">
        <v>1674</v>
      </c>
      <c r="M1284" s="13">
        <v>0</v>
      </c>
      <c r="N1284" s="14"/>
    </row>
    <row r="1285" ht="18.95" customHeight="1" spans="8:14">
      <c r="H1285" s="15" t="s">
        <v>3906</v>
      </c>
      <c r="I1285" s="875" t="s">
        <v>4879</v>
      </c>
      <c r="J1285" s="875" t="s">
        <v>4879</v>
      </c>
      <c r="K1285" s="33" t="s">
        <v>1693</v>
      </c>
      <c r="L1285" s="13" t="s">
        <v>1674</v>
      </c>
      <c r="M1285" s="13">
        <v>0</v>
      </c>
      <c r="N1285" s="14"/>
    </row>
    <row r="1286" ht="18.95" customHeight="1" spans="8:14">
      <c r="H1286" s="15" t="s">
        <v>4880</v>
      </c>
      <c r="I1286" s="875" t="s">
        <v>4881</v>
      </c>
      <c r="J1286" s="875" t="s">
        <v>4881</v>
      </c>
      <c r="K1286" s="33" t="s">
        <v>4882</v>
      </c>
      <c r="L1286" s="13" t="s">
        <v>1674</v>
      </c>
      <c r="M1286" s="13">
        <v>0</v>
      </c>
      <c r="N1286" s="14"/>
    </row>
    <row r="1287" ht="18.95" customHeight="1" spans="8:14">
      <c r="H1287" s="15" t="s">
        <v>4883</v>
      </c>
      <c r="I1287" s="875" t="s">
        <v>4884</v>
      </c>
      <c r="J1287" s="875" t="s">
        <v>4884</v>
      </c>
      <c r="K1287" s="33" t="s">
        <v>4885</v>
      </c>
      <c r="L1287" s="13" t="s">
        <v>1674</v>
      </c>
      <c r="M1287" s="13">
        <v>0</v>
      </c>
      <c r="N1287" s="14"/>
    </row>
    <row r="1288" ht="18.95" customHeight="1" spans="8:14">
      <c r="H1288" s="15" t="s">
        <v>4886</v>
      </c>
      <c r="I1288" s="875" t="s">
        <v>4887</v>
      </c>
      <c r="J1288" s="875" t="s">
        <v>4887</v>
      </c>
      <c r="K1288" s="33" t="s">
        <v>4888</v>
      </c>
      <c r="L1288" s="13" t="s">
        <v>1674</v>
      </c>
      <c r="M1288" s="13">
        <v>0</v>
      </c>
      <c r="N1288" s="14"/>
    </row>
    <row r="1289" ht="18.95" customHeight="1" spans="8:14">
      <c r="H1289" s="15" t="s">
        <v>4889</v>
      </c>
      <c r="I1289" s="875" t="s">
        <v>4890</v>
      </c>
      <c r="J1289" s="875" t="s">
        <v>4890</v>
      </c>
      <c r="K1289" s="33" t="s">
        <v>4891</v>
      </c>
      <c r="L1289" s="13" t="s">
        <v>1674</v>
      </c>
      <c r="M1289" s="13">
        <v>0</v>
      </c>
      <c r="N1289" s="56"/>
    </row>
    <row r="1290" ht="18.95" customHeight="1" spans="8:14">
      <c r="H1290" s="15" t="s">
        <v>4892</v>
      </c>
      <c r="I1290" s="33" t="s">
        <v>4893</v>
      </c>
      <c r="J1290" s="875" t="s">
        <v>4893</v>
      </c>
      <c r="K1290" s="33" t="s">
        <v>4894</v>
      </c>
      <c r="L1290" s="13" t="s">
        <v>1674</v>
      </c>
      <c r="M1290" s="13">
        <v>0</v>
      </c>
      <c r="N1290" s="16"/>
    </row>
    <row r="1291" ht="18.95" customHeight="1" spans="8:14">
      <c r="H1291" s="15" t="s">
        <v>469</v>
      </c>
      <c r="I1291" s="33" t="s">
        <v>4895</v>
      </c>
      <c r="J1291" s="875" t="s">
        <v>4895</v>
      </c>
      <c r="K1291" s="33" t="s">
        <v>4896</v>
      </c>
      <c r="L1291" s="13" t="s">
        <v>1674</v>
      </c>
      <c r="M1291" s="13">
        <v>119</v>
      </c>
      <c r="N1291" s="16"/>
    </row>
    <row r="1292" ht="18.95" customHeight="1" spans="8:14">
      <c r="H1292" s="15" t="s">
        <v>4897</v>
      </c>
      <c r="I1292" s="33" t="s">
        <v>4898</v>
      </c>
      <c r="J1292" s="875" t="s">
        <v>4898</v>
      </c>
      <c r="K1292" s="33" t="s">
        <v>4899</v>
      </c>
      <c r="L1292" s="13" t="s">
        <v>1674</v>
      </c>
      <c r="M1292" s="13">
        <v>0</v>
      </c>
      <c r="N1292" s="16"/>
    </row>
    <row r="1293" ht="18.95" customHeight="1" spans="8:14">
      <c r="H1293" s="15" t="s">
        <v>4900</v>
      </c>
      <c r="I1293" s="33" t="s">
        <v>4901</v>
      </c>
      <c r="J1293" s="875" t="s">
        <v>4901</v>
      </c>
      <c r="K1293" s="33" t="s">
        <v>4902</v>
      </c>
      <c r="L1293" s="13" t="s">
        <v>1674</v>
      </c>
      <c r="M1293" s="13">
        <v>0</v>
      </c>
      <c r="N1293" s="16"/>
    </row>
    <row r="1294" ht="18.95" customHeight="1" spans="8:14">
      <c r="H1294" s="15" t="s">
        <v>4903</v>
      </c>
      <c r="I1294" s="33" t="s">
        <v>4904</v>
      </c>
      <c r="J1294" s="875" t="s">
        <v>4904</v>
      </c>
      <c r="K1294" s="33" t="s">
        <v>4905</v>
      </c>
      <c r="L1294" s="13" t="s">
        <v>1674</v>
      </c>
      <c r="M1294" s="13">
        <v>0</v>
      </c>
      <c r="N1294" s="16"/>
    </row>
    <row r="1295" ht="18.95" customHeight="1" spans="8:14">
      <c r="H1295" s="15" t="s">
        <v>4906</v>
      </c>
      <c r="I1295" s="33" t="s">
        <v>4907</v>
      </c>
      <c r="J1295" s="875" t="s">
        <v>4907</v>
      </c>
      <c r="K1295" s="33" t="s">
        <v>4908</v>
      </c>
      <c r="L1295" s="13" t="s">
        <v>1674</v>
      </c>
      <c r="M1295" s="13">
        <v>0</v>
      </c>
      <c r="N1295" s="16"/>
    </row>
    <row r="1296" ht="18.95" customHeight="1" spans="8:14">
      <c r="H1296" s="15" t="s">
        <v>4909</v>
      </c>
      <c r="I1296" s="33" t="s">
        <v>4910</v>
      </c>
      <c r="J1296" s="875" t="s">
        <v>4910</v>
      </c>
      <c r="K1296" s="33" t="s">
        <v>4911</v>
      </c>
      <c r="L1296" s="13" t="s">
        <v>1674</v>
      </c>
      <c r="M1296" s="13">
        <v>0</v>
      </c>
      <c r="N1296" s="16"/>
    </row>
    <row r="1297" ht="18.95" customHeight="1" spans="8:14">
      <c r="H1297" s="15" t="s">
        <v>470</v>
      </c>
      <c r="I1297" s="33" t="s">
        <v>4912</v>
      </c>
      <c r="J1297" s="875" t="s">
        <v>4912</v>
      </c>
      <c r="K1297" s="33" t="s">
        <v>4913</v>
      </c>
      <c r="L1297" s="13" t="s">
        <v>1674</v>
      </c>
      <c r="M1297" s="13">
        <v>0</v>
      </c>
      <c r="N1297" s="16"/>
    </row>
    <row r="1298" ht="18.95" customHeight="1" spans="8:14">
      <c r="H1298" s="15" t="s">
        <v>4914</v>
      </c>
      <c r="I1298" s="33" t="s">
        <v>4915</v>
      </c>
      <c r="J1298" s="875" t="s">
        <v>4915</v>
      </c>
      <c r="K1298" s="33" t="s">
        <v>4916</v>
      </c>
      <c r="L1298" s="13" t="s">
        <v>1674</v>
      </c>
      <c r="M1298" s="13">
        <v>0</v>
      </c>
      <c r="N1298" s="16"/>
    </row>
    <row r="1299" ht="18.95" customHeight="1" spans="8:14">
      <c r="H1299" s="15" t="s">
        <v>1217</v>
      </c>
      <c r="I1299" s="33" t="s">
        <v>1216</v>
      </c>
      <c r="J1299" s="875" t="s">
        <v>1216</v>
      </c>
      <c r="K1299" s="33" t="s">
        <v>1144</v>
      </c>
      <c r="L1299" s="13" t="s">
        <v>1674</v>
      </c>
      <c r="M1299" s="13">
        <v>10764</v>
      </c>
      <c r="N1299" s="16"/>
    </row>
    <row r="1300" ht="18.95" customHeight="1" spans="8:14">
      <c r="H1300" s="15" t="s">
        <v>472</v>
      </c>
      <c r="I1300" s="33" t="s">
        <v>4917</v>
      </c>
      <c r="J1300" s="875" t="s">
        <v>4917</v>
      </c>
      <c r="K1300" s="33" t="s">
        <v>4918</v>
      </c>
      <c r="L1300" s="13" t="s">
        <v>1674</v>
      </c>
      <c r="M1300" s="13">
        <v>7981</v>
      </c>
      <c r="N1300" s="16"/>
    </row>
    <row r="1301" ht="18.95" customHeight="1" spans="8:14">
      <c r="H1301" s="15" t="s">
        <v>4919</v>
      </c>
      <c r="I1301" s="33" t="s">
        <v>4920</v>
      </c>
      <c r="J1301" s="875" t="s">
        <v>4920</v>
      </c>
      <c r="K1301" s="33" t="s">
        <v>4921</v>
      </c>
      <c r="L1301" s="13" t="s">
        <v>1674</v>
      </c>
      <c r="M1301" s="13">
        <v>250</v>
      </c>
      <c r="N1301" s="16"/>
    </row>
    <row r="1302" ht="18.95" customHeight="1" spans="8:14">
      <c r="H1302" s="15" t="s">
        <v>4922</v>
      </c>
      <c r="I1302" s="33" t="s">
        <v>4923</v>
      </c>
      <c r="J1302" s="875" t="s">
        <v>4923</v>
      </c>
      <c r="K1302" s="33" t="s">
        <v>4924</v>
      </c>
      <c r="L1302" s="13" t="s">
        <v>1674</v>
      </c>
      <c r="M1302" s="13">
        <v>0</v>
      </c>
      <c r="N1302" s="16"/>
    </row>
    <row r="1303" ht="18.95" customHeight="1" spans="8:14">
      <c r="H1303" s="15" t="s">
        <v>4925</v>
      </c>
      <c r="I1303" s="33" t="s">
        <v>4926</v>
      </c>
      <c r="J1303" s="875" t="s">
        <v>4926</v>
      </c>
      <c r="K1303" s="33" t="s">
        <v>4927</v>
      </c>
      <c r="L1303" s="13" t="s">
        <v>1674</v>
      </c>
      <c r="M1303" s="13">
        <v>332</v>
      </c>
      <c r="N1303" s="16"/>
    </row>
    <row r="1304" ht="18.95" customHeight="1" spans="8:14">
      <c r="H1304" s="15" t="s">
        <v>4928</v>
      </c>
      <c r="I1304" s="33" t="s">
        <v>4929</v>
      </c>
      <c r="J1304" s="875" t="s">
        <v>4929</v>
      </c>
      <c r="K1304" s="33" t="s">
        <v>4930</v>
      </c>
      <c r="L1304" s="13" t="s">
        <v>1674</v>
      </c>
      <c r="M1304" s="13">
        <v>0</v>
      </c>
      <c r="N1304" s="16"/>
    </row>
    <row r="1305" ht="18.95" customHeight="1" spans="8:14">
      <c r="H1305" s="15" t="s">
        <v>473</v>
      </c>
      <c r="I1305" s="33" t="s">
        <v>4931</v>
      </c>
      <c r="J1305" s="875" t="s">
        <v>4931</v>
      </c>
      <c r="K1305" s="33" t="s">
        <v>4932</v>
      </c>
      <c r="L1305" s="13" t="s">
        <v>1674</v>
      </c>
      <c r="M1305" s="13">
        <v>1764</v>
      </c>
      <c r="N1305" s="16"/>
    </row>
    <row r="1306" ht="18.95" customHeight="1" spans="8:14">
      <c r="H1306" s="15" t="s">
        <v>4933</v>
      </c>
      <c r="I1306" s="33" t="s">
        <v>4934</v>
      </c>
      <c r="J1306" s="875" t="s">
        <v>4934</v>
      </c>
      <c r="K1306" s="33" t="s">
        <v>4935</v>
      </c>
      <c r="L1306" s="13" t="s">
        <v>1674</v>
      </c>
      <c r="M1306" s="13">
        <v>2197</v>
      </c>
      <c r="N1306" s="16"/>
    </row>
    <row r="1307" ht="18.95" customHeight="1" spans="8:14">
      <c r="H1307" s="15" t="s">
        <v>4936</v>
      </c>
      <c r="I1307" s="33" t="s">
        <v>4937</v>
      </c>
      <c r="J1307" s="875" t="s">
        <v>4937</v>
      </c>
      <c r="K1307" s="33" t="s">
        <v>4938</v>
      </c>
      <c r="L1307" s="13" t="s">
        <v>1674</v>
      </c>
      <c r="M1307" s="13">
        <v>0</v>
      </c>
      <c r="N1307" s="16"/>
    </row>
    <row r="1308" ht="18.95" customHeight="1" spans="8:14">
      <c r="H1308" s="15" t="s">
        <v>474</v>
      </c>
      <c r="I1308" s="33" t="s">
        <v>4939</v>
      </c>
      <c r="J1308" s="875" t="s">
        <v>4939</v>
      </c>
      <c r="K1308" s="33" t="s">
        <v>4940</v>
      </c>
      <c r="L1308" s="13" t="s">
        <v>1674</v>
      </c>
      <c r="M1308" s="13">
        <v>3438</v>
      </c>
      <c r="N1308" s="16"/>
    </row>
    <row r="1309" ht="18.95" customHeight="1" spans="8:14">
      <c r="H1309" s="15" t="s">
        <v>475</v>
      </c>
      <c r="I1309" s="33" t="s">
        <v>4941</v>
      </c>
      <c r="J1309" s="875" t="s">
        <v>4941</v>
      </c>
      <c r="K1309" s="33" t="s">
        <v>4942</v>
      </c>
      <c r="L1309" s="13" t="s">
        <v>1674</v>
      </c>
      <c r="M1309" s="13">
        <v>2783</v>
      </c>
      <c r="N1309" s="16"/>
    </row>
    <row r="1310" ht="18.95" customHeight="1" spans="8:14">
      <c r="H1310" s="15" t="s">
        <v>476</v>
      </c>
      <c r="I1310" s="33" t="s">
        <v>4943</v>
      </c>
      <c r="J1310" s="875" t="s">
        <v>4943</v>
      </c>
      <c r="K1310" s="33" t="s">
        <v>4944</v>
      </c>
      <c r="L1310" s="13" t="s">
        <v>1674</v>
      </c>
      <c r="M1310" s="13">
        <v>2781</v>
      </c>
      <c r="N1310" s="16"/>
    </row>
    <row r="1311" ht="18.95" customHeight="1" spans="8:14">
      <c r="H1311" s="15" t="s">
        <v>4945</v>
      </c>
      <c r="I1311" s="33" t="s">
        <v>4946</v>
      </c>
      <c r="J1311" s="875" t="s">
        <v>4946</v>
      </c>
      <c r="K1311" s="33" t="s">
        <v>4947</v>
      </c>
      <c r="L1311" s="13" t="s">
        <v>1674</v>
      </c>
      <c r="M1311" s="13">
        <v>0</v>
      </c>
      <c r="N1311" s="16"/>
    </row>
    <row r="1312" ht="18.95" customHeight="1" spans="8:14">
      <c r="H1312" s="15" t="s">
        <v>4948</v>
      </c>
      <c r="I1312" s="33" t="s">
        <v>4949</v>
      </c>
      <c r="J1312" s="875" t="s">
        <v>4949</v>
      </c>
      <c r="K1312" s="33" t="s">
        <v>4950</v>
      </c>
      <c r="L1312" s="13" t="s">
        <v>1674</v>
      </c>
      <c r="M1312" s="13">
        <v>2</v>
      </c>
      <c r="N1312" s="16"/>
    </row>
    <row r="1313" ht="18.95" customHeight="1" spans="8:14">
      <c r="H1313" s="15" t="s">
        <v>4951</v>
      </c>
      <c r="I1313" s="33" t="s">
        <v>4952</v>
      </c>
      <c r="J1313" s="875" t="s">
        <v>4952</v>
      </c>
      <c r="K1313" s="33" t="s">
        <v>4953</v>
      </c>
      <c r="L1313" s="13" t="s">
        <v>1674</v>
      </c>
      <c r="M1313" s="13">
        <v>0</v>
      </c>
      <c r="N1313" s="16"/>
    </row>
    <row r="1314" ht="18.95" customHeight="1" spans="8:14">
      <c r="H1314" s="15" t="s">
        <v>4954</v>
      </c>
      <c r="I1314" s="33" t="s">
        <v>4955</v>
      </c>
      <c r="J1314" s="875" t="s">
        <v>4955</v>
      </c>
      <c r="K1314" s="33" t="s">
        <v>4956</v>
      </c>
      <c r="L1314" s="13" t="s">
        <v>1674</v>
      </c>
      <c r="M1314" s="13">
        <v>0</v>
      </c>
      <c r="N1314" s="16"/>
    </row>
    <row r="1315" ht="18.95" customHeight="1" spans="8:14">
      <c r="H1315" s="15" t="s">
        <v>4957</v>
      </c>
      <c r="I1315" s="33" t="s">
        <v>4958</v>
      </c>
      <c r="J1315" s="875" t="s">
        <v>4958</v>
      </c>
      <c r="K1315" s="33" t="s">
        <v>4959</v>
      </c>
      <c r="L1315" s="13" t="s">
        <v>1674</v>
      </c>
      <c r="M1315" s="13">
        <v>0</v>
      </c>
      <c r="N1315" s="16"/>
    </row>
    <row r="1316" ht="18.95" customHeight="1" spans="8:14">
      <c r="H1316" s="15" t="s">
        <v>1219</v>
      </c>
      <c r="I1316" s="33" t="s">
        <v>1218</v>
      </c>
      <c r="J1316" s="875" t="s">
        <v>1218</v>
      </c>
      <c r="K1316" s="33" t="s">
        <v>1995</v>
      </c>
      <c r="L1316" s="13" t="s">
        <v>1674</v>
      </c>
      <c r="M1316" s="13">
        <v>354</v>
      </c>
      <c r="N1316" s="16"/>
    </row>
    <row r="1317" ht="18.95" customHeight="1" spans="8:14">
      <c r="H1317" s="15" t="s">
        <v>478</v>
      </c>
      <c r="I1317" s="33" t="s">
        <v>4960</v>
      </c>
      <c r="J1317" s="875" t="s">
        <v>4960</v>
      </c>
      <c r="K1317" s="33" t="s">
        <v>4961</v>
      </c>
      <c r="L1317" s="13" t="s">
        <v>1674</v>
      </c>
      <c r="M1317" s="13">
        <v>281</v>
      </c>
      <c r="N1317" s="16"/>
    </row>
    <row r="1318" ht="18.95" customHeight="1" spans="8:14">
      <c r="H1318" s="15" t="s">
        <v>149</v>
      </c>
      <c r="I1318" s="33" t="s">
        <v>4962</v>
      </c>
      <c r="J1318" s="875" t="s">
        <v>4962</v>
      </c>
      <c r="K1318" s="33" t="s">
        <v>1684</v>
      </c>
      <c r="L1318" s="13" t="s">
        <v>1674</v>
      </c>
      <c r="M1318" s="13">
        <v>51</v>
      </c>
      <c r="N1318" s="16"/>
    </row>
    <row r="1319" ht="18.95" customHeight="1" spans="8:14">
      <c r="H1319" s="15" t="s">
        <v>150</v>
      </c>
      <c r="I1319" s="33" t="s">
        <v>4963</v>
      </c>
      <c r="J1319" s="875" t="s">
        <v>4963</v>
      </c>
      <c r="K1319" s="33" t="s">
        <v>1688</v>
      </c>
      <c r="L1319" s="13" t="s">
        <v>1674</v>
      </c>
      <c r="M1319" s="13">
        <v>11</v>
      </c>
      <c r="N1319" s="16"/>
    </row>
    <row r="1320" ht="18.95" customHeight="1" spans="8:14">
      <c r="H1320" s="15" t="s">
        <v>3906</v>
      </c>
      <c r="I1320" s="33" t="s">
        <v>4964</v>
      </c>
      <c r="J1320" s="875" t="s">
        <v>4964</v>
      </c>
      <c r="K1320" s="33" t="s">
        <v>1693</v>
      </c>
      <c r="L1320" s="13" t="s">
        <v>1674</v>
      </c>
      <c r="M1320" s="13">
        <v>0</v>
      </c>
      <c r="N1320" s="16"/>
    </row>
    <row r="1321" ht="18.95" customHeight="1" spans="8:14">
      <c r="H1321" s="15" t="s">
        <v>4965</v>
      </c>
      <c r="I1321" s="33" t="s">
        <v>4966</v>
      </c>
      <c r="J1321" s="875" t="s">
        <v>4966</v>
      </c>
      <c r="K1321" s="33" t="s">
        <v>4967</v>
      </c>
      <c r="L1321" s="13" t="s">
        <v>1674</v>
      </c>
      <c r="M1321" s="13">
        <v>0</v>
      </c>
      <c r="N1321" s="16"/>
    </row>
    <row r="1322" ht="18.95" customHeight="1" spans="8:14">
      <c r="H1322" s="15" t="s">
        <v>4968</v>
      </c>
      <c r="I1322" s="33" t="s">
        <v>4969</v>
      </c>
      <c r="J1322" s="875" t="s">
        <v>4969</v>
      </c>
      <c r="K1322" s="33" t="s">
        <v>4970</v>
      </c>
      <c r="L1322" s="13" t="s">
        <v>1674</v>
      </c>
      <c r="M1322" s="13">
        <v>0</v>
      </c>
      <c r="N1322" s="16"/>
    </row>
    <row r="1323" ht="18.95" customHeight="1" spans="8:14">
      <c r="H1323" s="15" t="s">
        <v>4971</v>
      </c>
      <c r="I1323" s="33" t="s">
        <v>4972</v>
      </c>
      <c r="J1323" s="875" t="s">
        <v>4972</v>
      </c>
      <c r="K1323" s="33" t="s">
        <v>4973</v>
      </c>
      <c r="L1323" s="13" t="s">
        <v>1674</v>
      </c>
      <c r="M1323" s="13">
        <v>29</v>
      </c>
      <c r="N1323" s="16"/>
    </row>
    <row r="1324" ht="18.95" customHeight="1" spans="8:14">
      <c r="H1324" s="15" t="s">
        <v>4974</v>
      </c>
      <c r="I1324" s="33" t="s">
        <v>4975</v>
      </c>
      <c r="J1324" s="875" t="s">
        <v>4975</v>
      </c>
      <c r="K1324" s="33" t="s">
        <v>4976</v>
      </c>
      <c r="L1324" s="13" t="s">
        <v>1674</v>
      </c>
      <c r="M1324" s="13">
        <v>0</v>
      </c>
      <c r="N1324" s="16"/>
    </row>
    <row r="1325" ht="18.95" customHeight="1" spans="8:14">
      <c r="H1325" s="15" t="s">
        <v>4977</v>
      </c>
      <c r="I1325" s="33" t="s">
        <v>4978</v>
      </c>
      <c r="J1325" s="875" t="s">
        <v>4978</v>
      </c>
      <c r="K1325" s="33" t="s">
        <v>4979</v>
      </c>
      <c r="L1325" s="13" t="s">
        <v>1674</v>
      </c>
      <c r="M1325" s="13">
        <v>0</v>
      </c>
      <c r="N1325" s="16"/>
    </row>
    <row r="1326" ht="18.95" customHeight="1" spans="8:14">
      <c r="H1326" s="15" t="s">
        <v>4980</v>
      </c>
      <c r="I1326" s="33" t="s">
        <v>4981</v>
      </c>
      <c r="J1326" s="875" t="s">
        <v>4981</v>
      </c>
      <c r="K1326" s="33" t="s">
        <v>4982</v>
      </c>
      <c r="L1326" s="13" t="s">
        <v>1674</v>
      </c>
      <c r="M1326" s="13">
        <v>0</v>
      </c>
      <c r="N1326" s="16"/>
    </row>
    <row r="1327" ht="18.95" customHeight="1" spans="8:14">
      <c r="H1327" s="15" t="s">
        <v>4983</v>
      </c>
      <c r="I1327" s="33" t="s">
        <v>4984</v>
      </c>
      <c r="J1327" s="875" t="s">
        <v>4984</v>
      </c>
      <c r="K1327" s="33" t="s">
        <v>4985</v>
      </c>
      <c r="L1327" s="13" t="s">
        <v>1674</v>
      </c>
      <c r="M1327" s="13">
        <v>0</v>
      </c>
      <c r="N1327" s="16"/>
    </row>
    <row r="1328" ht="18.95" customHeight="1" spans="8:14">
      <c r="H1328" s="15" t="s">
        <v>479</v>
      </c>
      <c r="I1328" s="33" t="s">
        <v>4986</v>
      </c>
      <c r="J1328" s="875" t="s">
        <v>4986</v>
      </c>
      <c r="K1328" s="33" t="s">
        <v>4987</v>
      </c>
      <c r="L1328" s="13" t="s">
        <v>1674</v>
      </c>
      <c r="M1328" s="13">
        <v>190</v>
      </c>
      <c r="N1328" s="16"/>
    </row>
    <row r="1329" ht="18.95" customHeight="1" spans="8:14">
      <c r="H1329" s="15" t="s">
        <v>4988</v>
      </c>
      <c r="I1329" s="33" t="s">
        <v>4989</v>
      </c>
      <c r="J1329" s="875" t="s">
        <v>4989</v>
      </c>
      <c r="K1329" s="33" t="s">
        <v>4990</v>
      </c>
      <c r="L1329" s="13" t="s">
        <v>1674</v>
      </c>
      <c r="M1329" s="13">
        <v>0</v>
      </c>
      <c r="N1329" s="16"/>
    </row>
    <row r="1330" ht="18.95" customHeight="1" spans="8:14">
      <c r="H1330" s="15" t="s">
        <v>377</v>
      </c>
      <c r="I1330" s="33" t="s">
        <v>4991</v>
      </c>
      <c r="J1330" s="875" t="s">
        <v>4991</v>
      </c>
      <c r="K1330" s="33" t="s">
        <v>1724</v>
      </c>
      <c r="L1330" s="13" t="s">
        <v>1674</v>
      </c>
      <c r="M1330" s="13">
        <v>0</v>
      </c>
      <c r="N1330" s="16"/>
    </row>
    <row r="1331" ht="18.95" customHeight="1" spans="8:14">
      <c r="H1331" s="15" t="s">
        <v>4992</v>
      </c>
      <c r="I1331" s="33" t="s">
        <v>4993</v>
      </c>
      <c r="J1331" s="875" t="s">
        <v>4993</v>
      </c>
      <c r="K1331" s="33" t="s">
        <v>4994</v>
      </c>
      <c r="L1331" s="13" t="s">
        <v>1674</v>
      </c>
      <c r="M1331" s="13">
        <v>0</v>
      </c>
      <c r="N1331" s="16"/>
    </row>
    <row r="1332" ht="18.95" customHeight="1" spans="8:14">
      <c r="H1332" s="15" t="s">
        <v>4995</v>
      </c>
      <c r="I1332" s="33" t="s">
        <v>4996</v>
      </c>
      <c r="J1332" s="875" t="s">
        <v>4996</v>
      </c>
      <c r="K1332" s="33" t="s">
        <v>4997</v>
      </c>
      <c r="L1332" s="13" t="s">
        <v>1674</v>
      </c>
      <c r="M1332" s="13">
        <v>0</v>
      </c>
      <c r="N1332" s="16"/>
    </row>
    <row r="1333" ht="18.95" customHeight="1" spans="8:14">
      <c r="H1333" s="15" t="s">
        <v>149</v>
      </c>
      <c r="I1333" s="33" t="s">
        <v>4998</v>
      </c>
      <c r="J1333" s="875" t="s">
        <v>4998</v>
      </c>
      <c r="K1333" s="33" t="s">
        <v>1684</v>
      </c>
      <c r="L1333" s="13" t="s">
        <v>1674</v>
      </c>
      <c r="M1333" s="13">
        <v>0</v>
      </c>
      <c r="N1333" s="16"/>
    </row>
    <row r="1334" ht="18.95" customHeight="1" spans="8:14">
      <c r="H1334" s="15" t="s">
        <v>150</v>
      </c>
      <c r="I1334" s="33" t="s">
        <v>4999</v>
      </c>
      <c r="J1334" s="875" t="s">
        <v>4999</v>
      </c>
      <c r="K1334" s="33" t="s">
        <v>1688</v>
      </c>
      <c r="L1334" s="13" t="s">
        <v>1674</v>
      </c>
      <c r="M1334" s="13">
        <v>0</v>
      </c>
      <c r="N1334" s="16"/>
    </row>
    <row r="1335" ht="18.95" customHeight="1" spans="8:14">
      <c r="H1335" s="15" t="s">
        <v>3906</v>
      </c>
      <c r="I1335" s="33" t="s">
        <v>5000</v>
      </c>
      <c r="J1335" s="875" t="s">
        <v>5000</v>
      </c>
      <c r="K1335" s="33" t="s">
        <v>1693</v>
      </c>
      <c r="L1335" s="13" t="s">
        <v>1674</v>
      </c>
      <c r="M1335" s="13">
        <v>0</v>
      </c>
      <c r="N1335" s="16"/>
    </row>
    <row r="1336" ht="18.95" customHeight="1" spans="8:14">
      <c r="H1336" s="15" t="s">
        <v>5001</v>
      </c>
      <c r="I1336" s="33" t="s">
        <v>5002</v>
      </c>
      <c r="J1336" s="875" t="s">
        <v>5002</v>
      </c>
      <c r="K1336" s="33" t="s">
        <v>5003</v>
      </c>
      <c r="L1336" s="13" t="s">
        <v>1674</v>
      </c>
      <c r="M1336" s="13">
        <v>0</v>
      </c>
      <c r="N1336" s="16"/>
    </row>
    <row r="1337" ht="18.95" customHeight="1" spans="8:14">
      <c r="H1337" s="15" t="s">
        <v>5004</v>
      </c>
      <c r="I1337" s="33" t="s">
        <v>5005</v>
      </c>
      <c r="J1337" s="875" t="s">
        <v>5005</v>
      </c>
      <c r="K1337" s="33" t="s">
        <v>5006</v>
      </c>
      <c r="L1337" s="13" t="s">
        <v>1674</v>
      </c>
      <c r="M1337" s="13">
        <v>0</v>
      </c>
      <c r="N1337" s="16"/>
    </row>
    <row r="1338" ht="18.95" customHeight="1" spans="8:14">
      <c r="H1338" s="15" t="s">
        <v>5007</v>
      </c>
      <c r="I1338" s="33" t="s">
        <v>5008</v>
      </c>
      <c r="J1338" s="875" t="s">
        <v>5008</v>
      </c>
      <c r="K1338" s="33" t="s">
        <v>5009</v>
      </c>
      <c r="L1338" s="13" t="s">
        <v>1674</v>
      </c>
      <c r="M1338" s="13">
        <v>0</v>
      </c>
      <c r="N1338" s="16"/>
    </row>
    <row r="1339" ht="18.95" customHeight="1" spans="8:14">
      <c r="H1339" s="15" t="s">
        <v>5010</v>
      </c>
      <c r="I1339" s="33" t="s">
        <v>5011</v>
      </c>
      <c r="J1339" s="875" t="s">
        <v>5011</v>
      </c>
      <c r="K1339" s="33" t="s">
        <v>5012</v>
      </c>
      <c r="L1339" s="13" t="s">
        <v>1674</v>
      </c>
      <c r="M1339" s="13">
        <v>0</v>
      </c>
      <c r="N1339" s="16"/>
    </row>
    <row r="1340" ht="18.95" customHeight="1" spans="8:14">
      <c r="H1340" s="15" t="s">
        <v>5013</v>
      </c>
      <c r="I1340" s="33" t="s">
        <v>5014</v>
      </c>
      <c r="J1340" s="875" t="s">
        <v>5014</v>
      </c>
      <c r="K1340" s="33" t="s">
        <v>5015</v>
      </c>
      <c r="L1340" s="13" t="s">
        <v>1674</v>
      </c>
      <c r="M1340" s="13">
        <v>0</v>
      </c>
      <c r="N1340" s="16"/>
    </row>
    <row r="1341" ht="18.95" customHeight="1" spans="8:14">
      <c r="H1341" s="15" t="s">
        <v>5016</v>
      </c>
      <c r="I1341" s="33" t="s">
        <v>5017</v>
      </c>
      <c r="J1341" s="875" t="s">
        <v>5017</v>
      </c>
      <c r="K1341" s="33" t="s">
        <v>5018</v>
      </c>
      <c r="L1341" s="13" t="s">
        <v>1674</v>
      </c>
      <c r="M1341" s="13">
        <v>0</v>
      </c>
      <c r="N1341" s="16"/>
    </row>
    <row r="1342" ht="18.95" customHeight="1" spans="8:14">
      <c r="H1342" s="15" t="s">
        <v>5019</v>
      </c>
      <c r="I1342" s="33" t="s">
        <v>5020</v>
      </c>
      <c r="J1342" s="875" t="s">
        <v>5020</v>
      </c>
      <c r="K1342" s="33" t="s">
        <v>5021</v>
      </c>
      <c r="L1342" s="13" t="s">
        <v>1674</v>
      </c>
      <c r="M1342" s="13">
        <v>0</v>
      </c>
      <c r="N1342" s="16"/>
    </row>
    <row r="1343" ht="18.95" customHeight="1" spans="8:14">
      <c r="H1343" s="15" t="s">
        <v>5022</v>
      </c>
      <c r="I1343" s="33" t="s">
        <v>5023</v>
      </c>
      <c r="J1343" s="875" t="s">
        <v>5023</v>
      </c>
      <c r="K1343" s="33" t="s">
        <v>5024</v>
      </c>
      <c r="L1343" s="13" t="s">
        <v>1674</v>
      </c>
      <c r="M1343" s="13">
        <v>0</v>
      </c>
      <c r="N1343" s="16"/>
    </row>
    <row r="1344" ht="18.95" customHeight="1" spans="8:14">
      <c r="H1344" s="15" t="s">
        <v>377</v>
      </c>
      <c r="I1344" s="33" t="s">
        <v>5025</v>
      </c>
      <c r="J1344" s="875" t="s">
        <v>5025</v>
      </c>
      <c r="K1344" s="33" t="s">
        <v>1724</v>
      </c>
      <c r="L1344" s="13" t="s">
        <v>1674</v>
      </c>
      <c r="M1344" s="13">
        <v>0</v>
      </c>
      <c r="N1344" s="16"/>
    </row>
    <row r="1345" ht="18.95" customHeight="1" spans="8:14">
      <c r="H1345" s="15" t="s">
        <v>5026</v>
      </c>
      <c r="I1345" s="33" t="s">
        <v>5027</v>
      </c>
      <c r="J1345" s="875" t="s">
        <v>5027</v>
      </c>
      <c r="K1345" s="33" t="s">
        <v>5028</v>
      </c>
      <c r="L1345" s="13" t="s">
        <v>1674</v>
      </c>
      <c r="M1345" s="13">
        <v>0</v>
      </c>
      <c r="N1345" s="16"/>
    </row>
    <row r="1346" ht="18.95" customHeight="1" spans="8:14">
      <c r="H1346" s="15" t="s">
        <v>5029</v>
      </c>
      <c r="I1346" s="33" t="s">
        <v>5030</v>
      </c>
      <c r="J1346" s="875" t="s">
        <v>5030</v>
      </c>
      <c r="K1346" s="33" t="s">
        <v>5031</v>
      </c>
      <c r="L1346" s="13" t="s">
        <v>1674</v>
      </c>
      <c r="M1346" s="13">
        <v>0</v>
      </c>
      <c r="N1346" s="16"/>
    </row>
    <row r="1347" ht="18.95" customHeight="1" spans="8:14">
      <c r="H1347" s="15" t="s">
        <v>5032</v>
      </c>
      <c r="I1347" s="33" t="s">
        <v>5033</v>
      </c>
      <c r="J1347" s="875" t="s">
        <v>5033</v>
      </c>
      <c r="K1347" s="33" t="s">
        <v>5034</v>
      </c>
      <c r="L1347" s="13" t="s">
        <v>1674</v>
      </c>
      <c r="M1347" s="13">
        <v>0</v>
      </c>
      <c r="N1347" s="16"/>
    </row>
    <row r="1348" ht="18.95" customHeight="1" spans="8:14">
      <c r="H1348" s="15" t="s">
        <v>5035</v>
      </c>
      <c r="I1348" s="33" t="s">
        <v>5036</v>
      </c>
      <c r="J1348" s="875" t="s">
        <v>5036</v>
      </c>
      <c r="K1348" s="33" t="s">
        <v>5037</v>
      </c>
      <c r="L1348" s="13" t="s">
        <v>1674</v>
      </c>
      <c r="M1348" s="13">
        <v>0</v>
      </c>
      <c r="N1348" s="16"/>
    </row>
    <row r="1349" ht="18.95" customHeight="1" spans="8:14">
      <c r="H1349" s="15" t="s">
        <v>5038</v>
      </c>
      <c r="I1349" s="33" t="s">
        <v>5039</v>
      </c>
      <c r="J1349" s="875" t="s">
        <v>5039</v>
      </c>
      <c r="K1349" s="33" t="s">
        <v>5040</v>
      </c>
      <c r="L1349" s="13" t="s">
        <v>1674</v>
      </c>
      <c r="M1349" s="13">
        <v>0</v>
      </c>
      <c r="N1349" s="16"/>
    </row>
    <row r="1350" ht="18.95" customHeight="1" spans="8:14">
      <c r="H1350" s="15" t="s">
        <v>5041</v>
      </c>
      <c r="I1350" s="33" t="s">
        <v>5042</v>
      </c>
      <c r="J1350" s="875" t="s">
        <v>5042</v>
      </c>
      <c r="K1350" s="33" t="s">
        <v>5043</v>
      </c>
      <c r="L1350" s="13" t="s">
        <v>1674</v>
      </c>
      <c r="M1350" s="13">
        <v>0</v>
      </c>
      <c r="N1350" s="16"/>
    </row>
    <row r="1351" ht="18.95" customHeight="1" spans="8:14">
      <c r="H1351" s="15" t="s">
        <v>5044</v>
      </c>
      <c r="I1351" s="33" t="s">
        <v>5045</v>
      </c>
      <c r="J1351" s="875" t="s">
        <v>5045</v>
      </c>
      <c r="K1351" s="33" t="s">
        <v>5046</v>
      </c>
      <c r="L1351" s="13" t="s">
        <v>1674</v>
      </c>
      <c r="M1351" s="13">
        <v>0</v>
      </c>
      <c r="N1351" s="16"/>
    </row>
    <row r="1352" ht="18.95" customHeight="1" spans="8:14">
      <c r="H1352" s="15" t="s">
        <v>5047</v>
      </c>
      <c r="I1352" s="33" t="s">
        <v>5048</v>
      </c>
      <c r="J1352" s="875" t="s">
        <v>5048</v>
      </c>
      <c r="K1352" s="33" t="s">
        <v>5049</v>
      </c>
      <c r="L1352" s="13" t="s">
        <v>1674</v>
      </c>
      <c r="M1352" s="13">
        <v>73</v>
      </c>
      <c r="N1352" s="16"/>
    </row>
    <row r="1353" ht="18.95" customHeight="1" spans="8:14">
      <c r="H1353" s="15" t="s">
        <v>5050</v>
      </c>
      <c r="I1353" s="33" t="s">
        <v>5051</v>
      </c>
      <c r="J1353" s="875" t="s">
        <v>5051</v>
      </c>
      <c r="K1353" s="33" t="s">
        <v>5052</v>
      </c>
      <c r="L1353" s="13" t="s">
        <v>1674</v>
      </c>
      <c r="M1353" s="13">
        <v>0</v>
      </c>
      <c r="N1353" s="16"/>
    </row>
    <row r="1354" ht="18.95" customHeight="1" spans="8:14">
      <c r="H1354" s="15" t="s">
        <v>5053</v>
      </c>
      <c r="I1354" s="33" t="s">
        <v>5054</v>
      </c>
      <c r="J1354" s="875" t="s">
        <v>5054</v>
      </c>
      <c r="K1354" s="33" t="s">
        <v>5055</v>
      </c>
      <c r="L1354" s="13" t="s">
        <v>1674</v>
      </c>
      <c r="M1354" s="13">
        <v>0</v>
      </c>
      <c r="N1354" s="16"/>
    </row>
    <row r="1355" ht="18.95" customHeight="1" spans="8:14">
      <c r="H1355" s="15" t="s">
        <v>5056</v>
      </c>
      <c r="I1355" s="33" t="s">
        <v>5057</v>
      </c>
      <c r="J1355" s="875" t="s">
        <v>5057</v>
      </c>
      <c r="K1355" s="33" t="s">
        <v>5058</v>
      </c>
      <c r="L1355" s="13" t="s">
        <v>1674</v>
      </c>
      <c r="M1355" s="13">
        <v>73</v>
      </c>
      <c r="N1355" s="16"/>
    </row>
    <row r="1356" ht="18.95" customHeight="1" spans="8:14">
      <c r="H1356" s="15" t="s">
        <v>5059</v>
      </c>
      <c r="I1356" s="33" t="s">
        <v>5060</v>
      </c>
      <c r="J1356" s="875" t="s">
        <v>5060</v>
      </c>
      <c r="K1356" s="33" t="s">
        <v>5061</v>
      </c>
      <c r="L1356" s="13" t="s">
        <v>1674</v>
      </c>
      <c r="M1356" s="13">
        <v>0</v>
      </c>
      <c r="N1356" s="16"/>
    </row>
    <row r="1357" ht="18.95" customHeight="1" spans="8:14">
      <c r="H1357" s="15" t="s">
        <v>5062</v>
      </c>
      <c r="I1357" s="33" t="s">
        <v>5063</v>
      </c>
      <c r="J1357" s="875" t="s">
        <v>5063</v>
      </c>
      <c r="K1357" s="33" t="s">
        <v>5064</v>
      </c>
      <c r="L1357" s="13" t="s">
        <v>1674</v>
      </c>
      <c r="M1357" s="13">
        <v>0</v>
      </c>
      <c r="N1357" s="16"/>
    </row>
    <row r="1358" ht="18.95" customHeight="1" spans="8:14">
      <c r="H1358" s="15" t="s">
        <v>5065</v>
      </c>
      <c r="I1358" s="33" t="s">
        <v>5066</v>
      </c>
      <c r="J1358" s="875" t="s">
        <v>5066</v>
      </c>
      <c r="K1358" s="33" t="s">
        <v>5067</v>
      </c>
      <c r="L1358" s="13" t="s">
        <v>1674</v>
      </c>
      <c r="M1358" s="13">
        <v>0</v>
      </c>
      <c r="N1358" s="16"/>
    </row>
    <row r="1359" ht="18.95" customHeight="1" spans="8:14">
      <c r="H1359" s="15" t="s">
        <v>5068</v>
      </c>
      <c r="I1359" s="33" t="s">
        <v>5069</v>
      </c>
      <c r="J1359" s="875" t="s">
        <v>5069</v>
      </c>
      <c r="K1359" s="33" t="s">
        <v>5070</v>
      </c>
      <c r="L1359" s="13" t="s">
        <v>1674</v>
      </c>
      <c r="M1359" s="13">
        <v>0</v>
      </c>
      <c r="N1359" s="16"/>
    </row>
    <row r="1360" ht="18.95" customHeight="1" spans="8:14">
      <c r="H1360" s="15" t="s">
        <v>5071</v>
      </c>
      <c r="I1360" s="33" t="s">
        <v>5072</v>
      </c>
      <c r="J1360" s="875" t="s">
        <v>5072</v>
      </c>
      <c r="K1360" s="33" t="s">
        <v>5073</v>
      </c>
      <c r="L1360" s="13" t="s">
        <v>1674</v>
      </c>
      <c r="M1360" s="13">
        <v>0</v>
      </c>
      <c r="N1360" s="16"/>
    </row>
    <row r="1361" ht="18.95" customHeight="1" spans="8:14">
      <c r="H1361" s="15" t="s">
        <v>5074</v>
      </c>
      <c r="I1361" s="33" t="s">
        <v>5075</v>
      </c>
      <c r="J1361" s="875" t="s">
        <v>5075</v>
      </c>
      <c r="K1361" s="33" t="s">
        <v>5076</v>
      </c>
      <c r="L1361" s="13" t="s">
        <v>1674</v>
      </c>
      <c r="M1361" s="13">
        <v>0</v>
      </c>
      <c r="N1361" s="16"/>
    </row>
    <row r="1362" ht="18.95" customHeight="1" spans="8:14">
      <c r="H1362" s="15" t="s">
        <v>5077</v>
      </c>
      <c r="I1362" s="33" t="s">
        <v>5078</v>
      </c>
      <c r="J1362" s="875" t="s">
        <v>5078</v>
      </c>
      <c r="K1362" s="33" t="s">
        <v>5079</v>
      </c>
      <c r="L1362" s="13" t="s">
        <v>1674</v>
      </c>
      <c r="M1362" s="13">
        <v>0</v>
      </c>
      <c r="N1362" s="16"/>
    </row>
    <row r="1363" ht="18.95" customHeight="1" spans="8:14">
      <c r="H1363" s="15" t="s">
        <v>5080</v>
      </c>
      <c r="I1363" s="33" t="s">
        <v>5081</v>
      </c>
      <c r="J1363" s="875" t="s">
        <v>5081</v>
      </c>
      <c r="K1363" s="33" t="s">
        <v>5082</v>
      </c>
      <c r="L1363" s="13" t="s">
        <v>1674</v>
      </c>
      <c r="M1363" s="13">
        <v>0</v>
      </c>
      <c r="N1363" s="16"/>
    </row>
    <row r="1364" ht="18.95" customHeight="1" spans="8:14">
      <c r="H1364" s="15" t="s">
        <v>5083</v>
      </c>
      <c r="I1364" s="33" t="s">
        <v>5084</v>
      </c>
      <c r="J1364" s="875" t="s">
        <v>5084</v>
      </c>
      <c r="K1364" s="33" t="s">
        <v>5085</v>
      </c>
      <c r="L1364" s="13" t="s">
        <v>1674</v>
      </c>
      <c r="M1364" s="13">
        <v>0</v>
      </c>
      <c r="N1364" s="16"/>
    </row>
    <row r="1365" ht="18.95" customHeight="1" spans="8:14">
      <c r="H1365" s="15" t="s">
        <v>5086</v>
      </c>
      <c r="I1365" s="33" t="s">
        <v>5087</v>
      </c>
      <c r="J1365" s="875" t="s">
        <v>5087</v>
      </c>
      <c r="K1365" s="33" t="s">
        <v>5088</v>
      </c>
      <c r="L1365" s="13" t="s">
        <v>1674</v>
      </c>
      <c r="M1365" s="13">
        <v>0</v>
      </c>
      <c r="N1365" s="16"/>
    </row>
    <row r="1366" ht="18.95" customHeight="1" spans="8:14">
      <c r="H1366" s="15" t="s">
        <v>5089</v>
      </c>
      <c r="I1366" s="33" t="s">
        <v>5090</v>
      </c>
      <c r="J1366" s="875" t="s">
        <v>5090</v>
      </c>
      <c r="K1366" s="33" t="s">
        <v>5091</v>
      </c>
      <c r="L1366" s="13" t="s">
        <v>1674</v>
      </c>
      <c r="M1366" s="13">
        <v>0</v>
      </c>
      <c r="N1366" s="16"/>
    </row>
    <row r="1367" ht="18.95" customHeight="1" spans="8:14">
      <c r="H1367" s="15" t="s">
        <v>5092</v>
      </c>
      <c r="I1367" s="33" t="s">
        <v>5093</v>
      </c>
      <c r="J1367" s="875" t="s">
        <v>5093</v>
      </c>
      <c r="K1367" s="33" t="s">
        <v>5094</v>
      </c>
      <c r="L1367" s="13" t="s">
        <v>1674</v>
      </c>
      <c r="M1367" s="13">
        <v>0</v>
      </c>
      <c r="N1367" s="16"/>
    </row>
    <row r="1368" ht="18.95" customHeight="1" spans="8:14">
      <c r="H1368" s="15" t="s">
        <v>5095</v>
      </c>
      <c r="I1368" s="33" t="s">
        <v>5096</v>
      </c>
      <c r="J1368" s="875" t="s">
        <v>5096</v>
      </c>
      <c r="K1368" s="33" t="s">
        <v>5097</v>
      </c>
      <c r="L1368" s="13" t="s">
        <v>1674</v>
      </c>
      <c r="M1368" s="13">
        <v>0</v>
      </c>
      <c r="N1368" s="16"/>
    </row>
    <row r="1369" ht="18.95" customHeight="1" spans="8:14">
      <c r="H1369" s="15" t="s">
        <v>5098</v>
      </c>
      <c r="I1369" s="33" t="s">
        <v>5099</v>
      </c>
      <c r="J1369" s="875" t="s">
        <v>5099</v>
      </c>
      <c r="K1369" s="33" t="s">
        <v>5100</v>
      </c>
      <c r="L1369" s="13" t="s">
        <v>1674</v>
      </c>
      <c r="M1369" s="13">
        <v>0</v>
      </c>
      <c r="N1369" s="16"/>
    </row>
    <row r="1370" ht="18.95" customHeight="1" spans="8:14">
      <c r="H1370" s="15" t="s">
        <v>5101</v>
      </c>
      <c r="I1370" s="33" t="s">
        <v>1222</v>
      </c>
      <c r="J1370" s="875" t="s">
        <v>1222</v>
      </c>
      <c r="K1370" s="33" t="s">
        <v>5102</v>
      </c>
      <c r="L1370" s="13" t="s">
        <v>1674</v>
      </c>
      <c r="M1370" s="13"/>
      <c r="N1370" s="16"/>
    </row>
    <row r="1371" ht="18.95" customHeight="1" spans="8:14">
      <c r="H1371" s="15" t="s">
        <v>5103</v>
      </c>
      <c r="I1371" s="875" t="s">
        <v>5104</v>
      </c>
      <c r="J1371" s="875" t="s">
        <v>5104</v>
      </c>
      <c r="K1371" s="33" t="s">
        <v>5105</v>
      </c>
      <c r="L1371" s="13" t="s">
        <v>1674</v>
      </c>
      <c r="M1371" s="13">
        <v>3</v>
      </c>
      <c r="N1371" s="16"/>
    </row>
    <row r="1372" ht="18.95" customHeight="1" spans="8:14">
      <c r="H1372" s="15" t="s">
        <v>5106</v>
      </c>
      <c r="I1372" s="33" t="s">
        <v>5107</v>
      </c>
      <c r="J1372" s="875" t="s">
        <v>5107</v>
      </c>
      <c r="K1372" s="33" t="s">
        <v>5108</v>
      </c>
      <c r="L1372" s="13" t="s">
        <v>1674</v>
      </c>
      <c r="M1372" s="13"/>
      <c r="N1372" s="16"/>
    </row>
    <row r="1373" ht="18.95" customHeight="1" spans="8:14">
      <c r="H1373" s="15" t="s">
        <v>5109</v>
      </c>
      <c r="I1373" s="33" t="s">
        <v>5110</v>
      </c>
      <c r="J1373" s="875" t="s">
        <v>5110</v>
      </c>
      <c r="K1373" s="33" t="s">
        <v>5111</v>
      </c>
      <c r="L1373" s="13" t="s">
        <v>1674</v>
      </c>
      <c r="M1373" s="13">
        <v>0</v>
      </c>
      <c r="N1373" s="16"/>
    </row>
    <row r="1374" ht="18.95" customHeight="1" spans="8:14">
      <c r="H1374" s="15" t="s">
        <v>5112</v>
      </c>
      <c r="I1374" s="33" t="s">
        <v>5113</v>
      </c>
      <c r="J1374" s="875" t="s">
        <v>5113</v>
      </c>
      <c r="K1374" s="33" t="s">
        <v>5114</v>
      </c>
      <c r="L1374" s="13" t="s">
        <v>1674</v>
      </c>
      <c r="M1374" s="13">
        <v>0</v>
      </c>
      <c r="N1374" s="16"/>
    </row>
    <row r="1375" ht="18.95" customHeight="1" spans="8:14">
      <c r="H1375" s="15" t="s">
        <v>5115</v>
      </c>
      <c r="I1375" s="33" t="s">
        <v>5116</v>
      </c>
      <c r="J1375" s="875" t="s">
        <v>5116</v>
      </c>
      <c r="K1375" s="33" t="s">
        <v>5117</v>
      </c>
      <c r="L1375" s="13" t="s">
        <v>1674</v>
      </c>
      <c r="M1375" s="13">
        <v>0</v>
      </c>
      <c r="N1375" s="16"/>
    </row>
    <row r="1376" ht="18.95" customHeight="1" spans="8:14">
      <c r="H1376" s="15" t="s">
        <v>5118</v>
      </c>
      <c r="I1376" s="33" t="s">
        <v>5119</v>
      </c>
      <c r="J1376" s="875" t="s">
        <v>5119</v>
      </c>
      <c r="K1376" s="33" t="s">
        <v>5120</v>
      </c>
      <c r="L1376" s="13" t="s">
        <v>1674</v>
      </c>
      <c r="M1376" s="13">
        <v>0</v>
      </c>
      <c r="N1376" s="16"/>
    </row>
    <row r="1377" ht="18.95" customHeight="1" spans="8:14">
      <c r="H1377" s="15" t="s">
        <v>5121</v>
      </c>
      <c r="I1377" s="33" t="s">
        <v>5122</v>
      </c>
      <c r="J1377" s="875" t="s">
        <v>5122</v>
      </c>
      <c r="K1377" s="33" t="s">
        <v>5123</v>
      </c>
      <c r="L1377" s="13" t="s">
        <v>1674</v>
      </c>
      <c r="M1377" s="13">
        <v>3</v>
      </c>
      <c r="N1377" s="16"/>
    </row>
    <row r="1378" ht="18.95" customHeight="1" spans="8:14">
      <c r="H1378" s="15" t="s">
        <v>5124</v>
      </c>
      <c r="I1378" s="33" t="s">
        <v>1224</v>
      </c>
      <c r="J1378" s="875" t="s">
        <v>1224</v>
      </c>
      <c r="K1378" s="33" t="s">
        <v>1116</v>
      </c>
      <c r="L1378" s="13" t="s">
        <v>1674</v>
      </c>
      <c r="M1378" s="13">
        <v>0</v>
      </c>
      <c r="N1378" s="16"/>
    </row>
    <row r="1379" ht="18.95" customHeight="1" spans="8:14">
      <c r="H1379" s="15" t="s">
        <v>501</v>
      </c>
      <c r="I1379" s="33" t="s">
        <v>5125</v>
      </c>
      <c r="J1379" s="875" t="s">
        <v>5125</v>
      </c>
      <c r="K1379" s="33" t="s">
        <v>5126</v>
      </c>
      <c r="L1379" s="13" t="s">
        <v>1674</v>
      </c>
      <c r="M1379" s="13"/>
      <c r="N1379" s="16"/>
    </row>
    <row r="1380" ht="18.95" customHeight="1" spans="8:14">
      <c r="H1380" s="15" t="s">
        <v>5127</v>
      </c>
      <c r="I1380" s="875" t="s">
        <v>4708</v>
      </c>
      <c r="J1380" s="875" t="s">
        <v>4708</v>
      </c>
      <c r="K1380" s="33" t="s">
        <v>1116</v>
      </c>
      <c r="L1380" s="13" t="s">
        <v>1674</v>
      </c>
      <c r="M1380" s="13">
        <v>0</v>
      </c>
      <c r="N1380" s="16"/>
    </row>
    <row r="1381" ht="18.95" customHeight="1" spans="8:14">
      <c r="H1381" s="16"/>
      <c r="I1381" s="16"/>
      <c r="J1381" s="49"/>
      <c r="K1381" s="49"/>
      <c r="L1381" s="13" t="s">
        <v>1674</v>
      </c>
      <c r="M1381" s="13">
        <v>0</v>
      </c>
      <c r="N1381" s="16"/>
    </row>
    <row r="1382" ht="18.95" customHeight="1" spans="8:14">
      <c r="H1382" s="57"/>
      <c r="I1382" s="16"/>
      <c r="J1382" s="49"/>
      <c r="K1382" s="49"/>
      <c r="L1382" s="13" t="s">
        <v>1674</v>
      </c>
      <c r="M1382" s="13">
        <v>0</v>
      </c>
      <c r="N1382" s="16"/>
    </row>
    <row r="1383" ht="18.95" customHeight="1" spans="8:14">
      <c r="H1383" s="57"/>
      <c r="I1383" s="16"/>
      <c r="J1383" s="49"/>
      <c r="K1383" s="49"/>
      <c r="L1383" s="13" t="s">
        <v>1674</v>
      </c>
      <c r="M1383" s="13">
        <v>0</v>
      </c>
      <c r="N1383" s="16"/>
    </row>
    <row r="1384" ht="18.95" customHeight="1" spans="8:14">
      <c r="H1384" s="58" t="str">
        <f>""</f>
        <v/>
      </c>
      <c r="I1384" s="16"/>
      <c r="J1384" s="49"/>
      <c r="K1384" s="49"/>
      <c r="L1384" s="13" t="s">
        <v>1674</v>
      </c>
      <c r="M1384" s="13">
        <v>0</v>
      </c>
      <c r="N1384" s="16"/>
    </row>
    <row r="1385" ht="18.95" customHeight="1" spans="8:14">
      <c r="H1385" s="59" t="s">
        <v>507</v>
      </c>
      <c r="I1385" s="58" t="str">
        <f>""</f>
        <v/>
      </c>
      <c r="J1385" s="883" t="s">
        <v>5128</v>
      </c>
      <c r="K1385" s="64" t="s">
        <v>5129</v>
      </c>
      <c r="L1385" s="13" t="s">
        <v>1674</v>
      </c>
      <c r="M1385" s="13">
        <v>184961</v>
      </c>
      <c r="N1385" s="16"/>
    </row>
    <row r="1386" ht="18.95" customHeight="1" spans="8:14">
      <c r="H1386" s="60" t="s">
        <v>508</v>
      </c>
      <c r="I1386" s="65" t="s">
        <v>5130</v>
      </c>
      <c r="J1386" s="66"/>
      <c r="K1386" s="66"/>
      <c r="L1386" s="13" t="s">
        <v>1674</v>
      </c>
      <c r="M1386" s="13">
        <v>0</v>
      </c>
      <c r="N1386" s="16"/>
    </row>
    <row r="1387" ht="18.95" customHeight="1" spans="8:14">
      <c r="H1387" s="61" t="s">
        <v>5131</v>
      </c>
      <c r="I1387" s="33" t="s">
        <v>5130</v>
      </c>
      <c r="J1387" s="875" t="s">
        <v>5130</v>
      </c>
      <c r="K1387" s="33" t="s">
        <v>5132</v>
      </c>
      <c r="L1387" s="13" t="s">
        <v>1674</v>
      </c>
      <c r="M1387" s="13">
        <v>1500</v>
      </c>
      <c r="N1387" s="16"/>
    </row>
    <row r="1388" ht="18.95" customHeight="1" spans="8:14">
      <c r="H1388" s="61" t="s">
        <v>510</v>
      </c>
      <c r="I1388" s="33" t="s">
        <v>5133</v>
      </c>
      <c r="J1388" s="875" t="s">
        <v>5133</v>
      </c>
      <c r="K1388" s="33" t="s">
        <v>5134</v>
      </c>
      <c r="L1388" s="13" t="s">
        <v>1674</v>
      </c>
      <c r="M1388" s="13">
        <v>0</v>
      </c>
      <c r="N1388" s="16"/>
    </row>
    <row r="1389" ht="18.95" customHeight="1" spans="8:14">
      <c r="H1389" s="61" t="s">
        <v>5135</v>
      </c>
      <c r="I1389" s="33" t="s">
        <v>5136</v>
      </c>
      <c r="J1389" s="875" t="s">
        <v>5136</v>
      </c>
      <c r="K1389" s="33" t="s">
        <v>5137</v>
      </c>
      <c r="L1389" s="13" t="s">
        <v>1674</v>
      </c>
      <c r="M1389" s="13">
        <v>0</v>
      </c>
      <c r="N1389" s="16"/>
    </row>
    <row r="1390" ht="18.95" customHeight="1" spans="8:14">
      <c r="H1390" s="61" t="s">
        <v>5138</v>
      </c>
      <c r="I1390" s="33" t="s">
        <v>5139</v>
      </c>
      <c r="J1390" s="875" t="s">
        <v>5139</v>
      </c>
      <c r="K1390" s="33" t="s">
        <v>5140</v>
      </c>
      <c r="L1390" s="13" t="s">
        <v>1674</v>
      </c>
      <c r="M1390" s="13">
        <v>0</v>
      </c>
      <c r="N1390" s="16"/>
    </row>
    <row r="1391" ht="18.95" customHeight="1" spans="8:14">
      <c r="H1391" s="61" t="s">
        <v>511</v>
      </c>
      <c r="I1391" s="33" t="s">
        <v>5141</v>
      </c>
      <c r="J1391" s="875" t="s">
        <v>5141</v>
      </c>
      <c r="K1391" s="33" t="s">
        <v>5142</v>
      </c>
      <c r="L1391" s="13" t="s">
        <v>1674</v>
      </c>
      <c r="M1391" s="13">
        <v>1500</v>
      </c>
      <c r="N1391" s="16"/>
    </row>
    <row r="1392" ht="18.95" customHeight="1" spans="8:14">
      <c r="H1392" s="61" t="s">
        <v>5143</v>
      </c>
      <c r="I1392" s="33" t="s">
        <v>5130</v>
      </c>
      <c r="J1392" s="875" t="s">
        <v>5130</v>
      </c>
      <c r="K1392" s="33" t="s">
        <v>5144</v>
      </c>
      <c r="L1392" s="13" t="s">
        <v>1674</v>
      </c>
      <c r="M1392" s="13">
        <v>0</v>
      </c>
      <c r="N1392" s="16"/>
    </row>
    <row r="1393" ht="18.95" customHeight="1" spans="8:14">
      <c r="H1393" s="61" t="s">
        <v>5145</v>
      </c>
      <c r="I1393" s="33" t="s">
        <v>5146</v>
      </c>
      <c r="J1393" s="875" t="s">
        <v>5146</v>
      </c>
      <c r="K1393" s="33" t="s">
        <v>5147</v>
      </c>
      <c r="L1393" s="13" t="s">
        <v>1674</v>
      </c>
      <c r="M1393" s="13">
        <v>0</v>
      </c>
      <c r="N1393" s="16"/>
    </row>
    <row r="1394" ht="18.95" customHeight="1" spans="8:14">
      <c r="H1394" s="61" t="s">
        <v>5148</v>
      </c>
      <c r="I1394" s="33" t="s">
        <v>5149</v>
      </c>
      <c r="J1394" s="875" t="s">
        <v>5149</v>
      </c>
      <c r="K1394" s="33" t="s">
        <v>5150</v>
      </c>
      <c r="L1394" s="13" t="s">
        <v>1674</v>
      </c>
      <c r="M1394" s="13">
        <v>0</v>
      </c>
      <c r="N1394" s="16"/>
    </row>
    <row r="1395" ht="18.95" customHeight="1" spans="8:14">
      <c r="H1395" s="61" t="s">
        <v>5151</v>
      </c>
      <c r="I1395" s="33" t="s">
        <v>5152</v>
      </c>
      <c r="J1395" s="875" t="s">
        <v>5152</v>
      </c>
      <c r="K1395" s="33" t="s">
        <v>5153</v>
      </c>
      <c r="L1395" s="13" t="s">
        <v>1674</v>
      </c>
      <c r="M1395" s="13">
        <v>0</v>
      </c>
      <c r="N1395" s="16"/>
    </row>
    <row r="1396" ht="18.95" customHeight="1" spans="8:14">
      <c r="H1396" s="61" t="s">
        <v>5154</v>
      </c>
      <c r="I1396" s="33" t="s">
        <v>5155</v>
      </c>
      <c r="J1396" s="875" t="s">
        <v>5155</v>
      </c>
      <c r="K1396" s="33" t="s">
        <v>5156</v>
      </c>
      <c r="L1396" s="13" t="s">
        <v>1674</v>
      </c>
      <c r="M1396" s="13">
        <v>0</v>
      </c>
      <c r="N1396" s="16"/>
    </row>
    <row r="1397" ht="18.95" customHeight="1" spans="8:14">
      <c r="H1397" s="61" t="s">
        <v>5157</v>
      </c>
      <c r="I1397" s="33" t="s">
        <v>5158</v>
      </c>
      <c r="J1397" s="875" t="s">
        <v>5158</v>
      </c>
      <c r="K1397" s="33" t="s">
        <v>5159</v>
      </c>
      <c r="L1397" s="13" t="s">
        <v>1674</v>
      </c>
      <c r="M1397" s="13">
        <v>0</v>
      </c>
      <c r="N1397" s="16"/>
    </row>
    <row r="1398" ht="18.95" customHeight="1" spans="8:14">
      <c r="H1398" s="61" t="s">
        <v>5160</v>
      </c>
      <c r="I1398" s="33" t="s">
        <v>5161</v>
      </c>
      <c r="J1398" s="875" t="s">
        <v>5161</v>
      </c>
      <c r="K1398" s="33" t="s">
        <v>5162</v>
      </c>
      <c r="L1398" s="13" t="s">
        <v>1674</v>
      </c>
      <c r="M1398" s="13">
        <v>0</v>
      </c>
      <c r="N1398" s="16"/>
    </row>
    <row r="1399" ht="18.95" customHeight="1" spans="8:14">
      <c r="H1399" s="61" t="s">
        <v>5163</v>
      </c>
      <c r="I1399" s="33" t="s">
        <v>5164</v>
      </c>
      <c r="J1399" s="875" t="s">
        <v>5164</v>
      </c>
      <c r="K1399" s="33" t="s">
        <v>5165</v>
      </c>
      <c r="L1399" s="13" t="s">
        <v>1674</v>
      </c>
      <c r="M1399" s="13">
        <v>0</v>
      </c>
      <c r="N1399" s="16"/>
    </row>
    <row r="1400" ht="18.95" customHeight="1" spans="8:14">
      <c r="H1400" s="61" t="s">
        <v>5166</v>
      </c>
      <c r="I1400" s="33" t="s">
        <v>5167</v>
      </c>
      <c r="J1400" s="875" t="s">
        <v>5167</v>
      </c>
      <c r="K1400" s="33" t="s">
        <v>5168</v>
      </c>
      <c r="L1400" s="13" t="s">
        <v>1674</v>
      </c>
      <c r="M1400" s="13">
        <v>0</v>
      </c>
      <c r="N1400" s="16"/>
    </row>
    <row r="1401" ht="18.95" customHeight="1" spans="8:14">
      <c r="H1401" s="62" t="s">
        <v>5169</v>
      </c>
      <c r="I1401" s="33" t="s">
        <v>5170</v>
      </c>
      <c r="J1401" s="875" t="s">
        <v>5170</v>
      </c>
      <c r="K1401" s="33" t="s">
        <v>5171</v>
      </c>
      <c r="L1401" s="13" t="s">
        <v>1674</v>
      </c>
      <c r="M1401" s="13">
        <v>0</v>
      </c>
      <c r="N1401" s="16"/>
    </row>
    <row r="1402" ht="18.95" customHeight="1" spans="8:14">
      <c r="H1402" s="63" t="s">
        <v>5172</v>
      </c>
      <c r="I1402" s="33" t="s">
        <v>5173</v>
      </c>
      <c r="J1402" s="875" t="s">
        <v>5173</v>
      </c>
      <c r="K1402" s="33" t="s">
        <v>5174</v>
      </c>
      <c r="L1402" s="13" t="s">
        <v>1674</v>
      </c>
      <c r="M1402" s="13">
        <v>0</v>
      </c>
      <c r="N1402" s="16"/>
    </row>
    <row r="1403" ht="18.95" customHeight="1" spans="8:14">
      <c r="H1403" s="63" t="s">
        <v>5175</v>
      </c>
      <c r="I1403" s="33" t="s">
        <v>5176</v>
      </c>
      <c r="J1403" s="875" t="s">
        <v>5176</v>
      </c>
      <c r="K1403" s="33" t="s">
        <v>5177</v>
      </c>
      <c r="L1403" s="13" t="s">
        <v>1674</v>
      </c>
      <c r="M1403" s="13"/>
      <c r="N1403" s="16"/>
    </row>
    <row r="1404" ht="18.95" customHeight="1" spans="8:14">
      <c r="H1404" s="61" t="s">
        <v>5178</v>
      </c>
      <c r="I1404" s="33" t="s">
        <v>5179</v>
      </c>
      <c r="J1404" s="875" t="s">
        <v>5179</v>
      </c>
      <c r="K1404" s="33" t="s">
        <v>5180</v>
      </c>
      <c r="L1404" s="13" t="s">
        <v>1674</v>
      </c>
      <c r="M1404" s="13">
        <v>0</v>
      </c>
      <c r="N1404" s="16"/>
    </row>
    <row r="1405" ht="18.95" customHeight="1" spans="8:14">
      <c r="H1405" s="61" t="s">
        <v>5181</v>
      </c>
      <c r="I1405" s="33" t="s">
        <v>5182</v>
      </c>
      <c r="J1405" s="875" t="s">
        <v>5182</v>
      </c>
      <c r="K1405" s="33" t="s">
        <v>5183</v>
      </c>
      <c r="L1405" s="13" t="s">
        <v>1674</v>
      </c>
      <c r="M1405" s="13">
        <v>0</v>
      </c>
      <c r="N1405" s="16"/>
    </row>
    <row r="1406" ht="18.95" customHeight="1" spans="8:14">
      <c r="H1406" s="61" t="s">
        <v>5184</v>
      </c>
      <c r="I1406" s="33" t="s">
        <v>5185</v>
      </c>
      <c r="J1406" s="875" t="s">
        <v>5185</v>
      </c>
      <c r="K1406" s="33" t="s">
        <v>5186</v>
      </c>
      <c r="L1406" s="13" t="s">
        <v>1674</v>
      </c>
      <c r="M1406" s="13">
        <v>0</v>
      </c>
      <c r="N1406" s="16"/>
    </row>
    <row r="1407" ht="18.95" customHeight="1" spans="8:14">
      <c r="H1407" s="61" t="s">
        <v>5187</v>
      </c>
      <c r="I1407" s="33" t="s">
        <v>5188</v>
      </c>
      <c r="J1407" s="875" t="s">
        <v>5188</v>
      </c>
      <c r="K1407" s="33" t="s">
        <v>5189</v>
      </c>
      <c r="L1407" s="13" t="s">
        <v>1674</v>
      </c>
      <c r="M1407" s="13">
        <v>0</v>
      </c>
      <c r="N1407" s="16"/>
    </row>
    <row r="1408" ht="18.95" customHeight="1" spans="8:14">
      <c r="H1408" s="61" t="s">
        <v>5190</v>
      </c>
      <c r="I1408" s="33" t="s">
        <v>5191</v>
      </c>
      <c r="J1408" s="875" t="s">
        <v>5191</v>
      </c>
      <c r="K1408" s="33" t="s">
        <v>5192</v>
      </c>
      <c r="L1408" s="13" t="s">
        <v>1674</v>
      </c>
      <c r="M1408" s="13">
        <v>0</v>
      </c>
      <c r="N1408" s="16"/>
    </row>
    <row r="1409" ht="18.95" customHeight="1" spans="8:14">
      <c r="H1409" s="61" t="s">
        <v>5193</v>
      </c>
      <c r="I1409" s="33" t="s">
        <v>5194</v>
      </c>
      <c r="J1409" s="875" t="s">
        <v>5194</v>
      </c>
      <c r="K1409" s="33" t="s">
        <v>5195</v>
      </c>
      <c r="L1409" s="13" t="s">
        <v>1674</v>
      </c>
      <c r="M1409" s="13">
        <v>0</v>
      </c>
      <c r="N1409" s="16"/>
    </row>
    <row r="1410" ht="18.95" customHeight="1" spans="8:14">
      <c r="H1410" s="63" t="s">
        <v>5196</v>
      </c>
      <c r="I1410" s="33" t="s">
        <v>5197</v>
      </c>
      <c r="J1410" s="875" t="s">
        <v>5197</v>
      </c>
      <c r="K1410" s="33" t="s">
        <v>5198</v>
      </c>
      <c r="L1410" s="13" t="s">
        <v>1674</v>
      </c>
      <c r="M1410" s="13">
        <v>0</v>
      </c>
      <c r="N1410" s="16"/>
    </row>
    <row r="1411" ht="18.95" customHeight="1" spans="8:14">
      <c r="H1411" s="67" t="s">
        <v>5199</v>
      </c>
      <c r="I1411" s="33" t="s">
        <v>5200</v>
      </c>
      <c r="J1411" s="875" t="s">
        <v>5200</v>
      </c>
      <c r="K1411" s="33" t="s">
        <v>5201</v>
      </c>
      <c r="L1411" s="13" t="s">
        <v>1674</v>
      </c>
      <c r="M1411" s="13">
        <v>0</v>
      </c>
      <c r="N1411" s="16"/>
    </row>
    <row r="1412" ht="18.95" customHeight="1" spans="8:14">
      <c r="H1412" s="67" t="s">
        <v>5202</v>
      </c>
      <c r="I1412" s="33" t="s">
        <v>5203</v>
      </c>
      <c r="J1412" s="875" t="s">
        <v>5203</v>
      </c>
      <c r="K1412" s="33" t="s">
        <v>5204</v>
      </c>
      <c r="L1412" s="13" t="s">
        <v>1674</v>
      </c>
      <c r="M1412" s="13">
        <v>0</v>
      </c>
      <c r="N1412" s="16"/>
    </row>
    <row r="1413" ht="18.95" customHeight="1" spans="8:14">
      <c r="H1413" s="67" t="s">
        <v>5205</v>
      </c>
      <c r="I1413" s="33" t="s">
        <v>5206</v>
      </c>
      <c r="J1413" s="875" t="s">
        <v>5206</v>
      </c>
      <c r="K1413" s="33" t="s">
        <v>5207</v>
      </c>
      <c r="L1413" s="13" t="s">
        <v>1674</v>
      </c>
      <c r="M1413" s="13">
        <v>0</v>
      </c>
      <c r="N1413" s="16"/>
    </row>
    <row r="1414" ht="18.95" customHeight="1" spans="8:14">
      <c r="H1414" s="62" t="s">
        <v>5208</v>
      </c>
      <c r="I1414" s="33" t="s">
        <v>5209</v>
      </c>
      <c r="J1414" s="875" t="s">
        <v>5209</v>
      </c>
      <c r="K1414" s="33" t="s">
        <v>5210</v>
      </c>
      <c r="L1414" s="13" t="s">
        <v>1674</v>
      </c>
      <c r="M1414" s="13">
        <v>0</v>
      </c>
      <c r="N1414" s="16"/>
    </row>
    <row r="1415" ht="18.95" customHeight="1" spans="8:14">
      <c r="H1415" s="67" t="s">
        <v>5211</v>
      </c>
      <c r="I1415" s="33" t="s">
        <v>5212</v>
      </c>
      <c r="J1415" s="875" t="s">
        <v>5212</v>
      </c>
      <c r="K1415" s="33" t="s">
        <v>5213</v>
      </c>
      <c r="L1415" s="13" t="s">
        <v>1674</v>
      </c>
      <c r="M1415" s="13"/>
      <c r="N1415" s="16"/>
    </row>
    <row r="1416" ht="18.95" customHeight="1" spans="8:14">
      <c r="H1416" s="67" t="s">
        <v>5214</v>
      </c>
      <c r="I1416" s="33" t="s">
        <v>5215</v>
      </c>
      <c r="J1416" s="875" t="s">
        <v>5215</v>
      </c>
      <c r="K1416" s="33" t="s">
        <v>5216</v>
      </c>
      <c r="L1416" s="13" t="s">
        <v>1674</v>
      </c>
      <c r="M1416" s="13">
        <v>0</v>
      </c>
      <c r="N1416" s="16"/>
    </row>
    <row r="1417" ht="18.95" customHeight="1" spans="8:14">
      <c r="H1417" s="67" t="s">
        <v>5217</v>
      </c>
      <c r="I1417" s="33" t="s">
        <v>5218</v>
      </c>
      <c r="J1417" s="875" t="s">
        <v>5218</v>
      </c>
      <c r="K1417" s="33" t="s">
        <v>5219</v>
      </c>
      <c r="L1417" s="13" t="s">
        <v>1674</v>
      </c>
      <c r="M1417" s="13">
        <v>0</v>
      </c>
      <c r="N1417" s="16"/>
    </row>
    <row r="1418" ht="18.95" customHeight="1" spans="8:14">
      <c r="H1418" s="67" t="s">
        <v>5220</v>
      </c>
      <c r="I1418" s="875" t="s">
        <v>5221</v>
      </c>
      <c r="J1418" s="875" t="s">
        <v>5222</v>
      </c>
      <c r="K1418" s="33" t="s">
        <v>5223</v>
      </c>
      <c r="L1418" s="13" t="s">
        <v>1674</v>
      </c>
      <c r="M1418" s="13">
        <v>0</v>
      </c>
      <c r="N1418" s="16"/>
    </row>
    <row r="1419" ht="18.95" customHeight="1" spans="8:14">
      <c r="H1419" s="61" t="s">
        <v>5224</v>
      </c>
      <c r="I1419" s="33" t="s">
        <v>5225</v>
      </c>
      <c r="J1419" s="875" t="s">
        <v>5225</v>
      </c>
      <c r="K1419" s="33" t="s">
        <v>5226</v>
      </c>
      <c r="L1419" s="13" t="s">
        <v>1674</v>
      </c>
      <c r="M1419" s="13">
        <v>0</v>
      </c>
      <c r="N1419" s="16"/>
    </row>
    <row r="1420" ht="18.95" customHeight="1" spans="8:14">
      <c r="H1420" s="61" t="s">
        <v>5227</v>
      </c>
      <c r="I1420" s="33" t="s">
        <v>5228</v>
      </c>
      <c r="J1420" s="875" t="s">
        <v>5228</v>
      </c>
      <c r="K1420" s="33" t="s">
        <v>5229</v>
      </c>
      <c r="L1420" s="13" t="s">
        <v>1674</v>
      </c>
      <c r="M1420" s="13">
        <v>0</v>
      </c>
      <c r="N1420" s="16"/>
    </row>
    <row r="1421" ht="18.95" customHeight="1" spans="8:14">
      <c r="H1421" s="61" t="s">
        <v>67</v>
      </c>
      <c r="I1421" s="33" t="s">
        <v>5230</v>
      </c>
      <c r="J1421" s="875" t="s">
        <v>5230</v>
      </c>
      <c r="K1421" s="33" t="s">
        <v>1676</v>
      </c>
      <c r="L1421" s="13" t="s">
        <v>1674</v>
      </c>
      <c r="M1421" s="13">
        <v>0</v>
      </c>
      <c r="N1421" s="16"/>
    </row>
    <row r="1422" ht="18.95" customHeight="1" spans="8:14">
      <c r="H1422" s="61" t="s">
        <v>1921</v>
      </c>
      <c r="I1422" s="33" t="s">
        <v>5231</v>
      </c>
      <c r="J1422" s="875" t="s">
        <v>5231</v>
      </c>
      <c r="K1422" s="33" t="s">
        <v>1923</v>
      </c>
      <c r="L1422" s="13" t="s">
        <v>1674</v>
      </c>
      <c r="M1422" s="13">
        <v>0</v>
      </c>
      <c r="N1422" s="16"/>
    </row>
    <row r="1423" ht="18.95" customHeight="1" spans="8:14">
      <c r="H1423" s="61" t="s">
        <v>68</v>
      </c>
      <c r="I1423" s="33" t="s">
        <v>5232</v>
      </c>
      <c r="J1423" s="875" t="s">
        <v>5232</v>
      </c>
      <c r="K1423" s="33" t="s">
        <v>1926</v>
      </c>
      <c r="L1423" s="13" t="s">
        <v>1674</v>
      </c>
      <c r="M1423" s="13">
        <v>0</v>
      </c>
      <c r="N1423" s="16"/>
    </row>
    <row r="1424" ht="18.95" customHeight="1" spans="8:14">
      <c r="H1424" s="61" t="s">
        <v>69</v>
      </c>
      <c r="I1424" s="33" t="s">
        <v>5233</v>
      </c>
      <c r="J1424" s="875" t="s">
        <v>5233</v>
      </c>
      <c r="K1424" s="33" t="s">
        <v>1929</v>
      </c>
      <c r="L1424" s="13" t="s">
        <v>1674</v>
      </c>
      <c r="M1424" s="13">
        <v>0</v>
      </c>
      <c r="N1424" s="16"/>
    </row>
    <row r="1425" ht="18.95" customHeight="1" spans="8:14">
      <c r="H1425" s="61" t="s">
        <v>70</v>
      </c>
      <c r="I1425" s="33" t="s">
        <v>5234</v>
      </c>
      <c r="J1425" s="875" t="s">
        <v>5234</v>
      </c>
      <c r="K1425" s="33" t="s">
        <v>1932</v>
      </c>
      <c r="L1425" s="13" t="s">
        <v>1674</v>
      </c>
      <c r="M1425" s="13">
        <v>0</v>
      </c>
      <c r="N1425" s="16"/>
    </row>
    <row r="1426" ht="18.95" customHeight="1" spans="8:14">
      <c r="H1426" s="61" t="s">
        <v>71</v>
      </c>
      <c r="I1426" s="33" t="s">
        <v>5235</v>
      </c>
      <c r="J1426" s="875" t="s">
        <v>5235</v>
      </c>
      <c r="K1426" s="33" t="s">
        <v>1936</v>
      </c>
      <c r="L1426" s="13" t="s">
        <v>1674</v>
      </c>
      <c r="M1426" s="13">
        <v>0</v>
      </c>
      <c r="N1426" s="16"/>
    </row>
    <row r="1427" ht="18.95" customHeight="1" spans="8:14">
      <c r="H1427" s="61" t="s">
        <v>1940</v>
      </c>
      <c r="I1427" s="33" t="s">
        <v>5236</v>
      </c>
      <c r="J1427" s="875" t="s">
        <v>5236</v>
      </c>
      <c r="K1427" s="33" t="s">
        <v>1942</v>
      </c>
      <c r="L1427" s="13" t="s">
        <v>1674</v>
      </c>
      <c r="M1427" s="13">
        <v>0</v>
      </c>
      <c r="N1427" s="16"/>
    </row>
    <row r="1428" ht="18.95" customHeight="1" spans="8:14">
      <c r="H1428" s="61" t="s">
        <v>73</v>
      </c>
      <c r="I1428" s="33" t="s">
        <v>5237</v>
      </c>
      <c r="J1428" s="875" t="s">
        <v>5237</v>
      </c>
      <c r="K1428" s="33" t="s">
        <v>1947</v>
      </c>
      <c r="L1428" s="13" t="s">
        <v>1674</v>
      </c>
      <c r="M1428" s="13">
        <v>0</v>
      </c>
      <c r="N1428" s="16"/>
    </row>
    <row r="1429" ht="18.95" customHeight="1" spans="8:14">
      <c r="H1429" s="61" t="s">
        <v>1950</v>
      </c>
      <c r="I1429" s="33" t="s">
        <v>5238</v>
      </c>
      <c r="J1429" s="875" t="s">
        <v>5238</v>
      </c>
      <c r="K1429" s="33" t="s">
        <v>1952</v>
      </c>
      <c r="L1429" s="13" t="s">
        <v>1674</v>
      </c>
      <c r="M1429" s="73">
        <v>0</v>
      </c>
      <c r="N1429" s="65"/>
    </row>
    <row r="1430" ht="18.95" customHeight="1" spans="8:14">
      <c r="H1430" s="61" t="s">
        <v>75</v>
      </c>
      <c r="I1430" s="33" t="s">
        <v>5239</v>
      </c>
      <c r="J1430" s="875" t="s">
        <v>5239</v>
      </c>
      <c r="K1430" s="33" t="s">
        <v>1957</v>
      </c>
      <c r="L1430" s="13" t="s">
        <v>1674</v>
      </c>
      <c r="M1430" s="13">
        <v>0</v>
      </c>
      <c r="N1430" s="74"/>
    </row>
    <row r="1431" ht="18.95" customHeight="1" spans="8:14">
      <c r="H1431" s="61" t="s">
        <v>76</v>
      </c>
      <c r="I1431" s="33" t="s">
        <v>5240</v>
      </c>
      <c r="J1431" s="875" t="s">
        <v>5240</v>
      </c>
      <c r="K1431" s="33" t="s">
        <v>1960</v>
      </c>
      <c r="L1431" s="13" t="s">
        <v>1674</v>
      </c>
      <c r="M1431" s="13">
        <v>0</v>
      </c>
      <c r="N1431" s="74"/>
    </row>
    <row r="1432" ht="18.95" customHeight="1" spans="8:14">
      <c r="H1432" s="61" t="s">
        <v>77</v>
      </c>
      <c r="I1432" s="33" t="s">
        <v>5241</v>
      </c>
      <c r="J1432" s="875" t="s">
        <v>5241</v>
      </c>
      <c r="K1432" s="33" t="s">
        <v>1964</v>
      </c>
      <c r="L1432" s="13" t="s">
        <v>1674</v>
      </c>
      <c r="M1432" s="13">
        <v>0</v>
      </c>
      <c r="N1432" s="74"/>
    </row>
    <row r="1433" ht="18.95" customHeight="1" spans="8:14">
      <c r="H1433" s="67" t="s">
        <v>78</v>
      </c>
      <c r="I1433" s="33" t="s">
        <v>5242</v>
      </c>
      <c r="J1433" s="875" t="s">
        <v>5242</v>
      </c>
      <c r="K1433" s="33" t="s">
        <v>1968</v>
      </c>
      <c r="L1433" s="13" t="s">
        <v>1674</v>
      </c>
      <c r="M1433" s="13">
        <v>0</v>
      </c>
      <c r="N1433" s="74"/>
    </row>
    <row r="1434" ht="18.95" customHeight="1" spans="8:14">
      <c r="H1434" s="67" t="s">
        <v>1970</v>
      </c>
      <c r="I1434" s="33" t="s">
        <v>5243</v>
      </c>
      <c r="J1434" s="875" t="s">
        <v>5243</v>
      </c>
      <c r="K1434" s="33" t="s">
        <v>1972</v>
      </c>
      <c r="L1434" s="13" t="s">
        <v>1674</v>
      </c>
      <c r="M1434" s="13">
        <v>0</v>
      </c>
      <c r="N1434" s="74"/>
    </row>
    <row r="1435" ht="18.95" customHeight="1" spans="8:14">
      <c r="H1435" s="67" t="s">
        <v>80</v>
      </c>
      <c r="I1435" s="33" t="s">
        <v>5244</v>
      </c>
      <c r="J1435" s="875" t="s">
        <v>5244</v>
      </c>
      <c r="K1435" s="33" t="s">
        <v>1975</v>
      </c>
      <c r="L1435" s="13" t="s">
        <v>1674</v>
      </c>
      <c r="M1435" s="13">
        <v>0</v>
      </c>
      <c r="N1435" s="74"/>
    </row>
    <row r="1436" ht="18.95" customHeight="1" spans="8:14">
      <c r="H1436" s="67" t="s">
        <v>1977</v>
      </c>
      <c r="I1436" s="33" t="s">
        <v>5245</v>
      </c>
      <c r="J1436" s="875" t="s">
        <v>5245</v>
      </c>
      <c r="K1436" s="33" t="s">
        <v>1979</v>
      </c>
      <c r="L1436" s="13" t="s">
        <v>1674</v>
      </c>
      <c r="M1436" s="13">
        <v>0</v>
      </c>
      <c r="N1436" s="74"/>
    </row>
    <row r="1437" ht="18.95" customHeight="1" spans="8:14">
      <c r="H1437" s="67" t="s">
        <v>5246</v>
      </c>
      <c r="I1437" s="33" t="s">
        <v>5247</v>
      </c>
      <c r="J1437" s="875" t="s">
        <v>5247</v>
      </c>
      <c r="K1437" s="33" t="s">
        <v>1985</v>
      </c>
      <c r="L1437" s="13" t="s">
        <v>1674</v>
      </c>
      <c r="M1437" s="13">
        <v>0</v>
      </c>
      <c r="N1437" s="74"/>
    </row>
    <row r="1438" ht="18.95" customHeight="1" spans="8:14">
      <c r="H1438" s="67" t="s">
        <v>82</v>
      </c>
      <c r="I1438" s="33" t="s">
        <v>5248</v>
      </c>
      <c r="J1438" s="875" t="s">
        <v>5248</v>
      </c>
      <c r="K1438" s="33" t="s">
        <v>1990</v>
      </c>
      <c r="L1438" s="13" t="s">
        <v>1674</v>
      </c>
      <c r="M1438" s="13">
        <v>0</v>
      </c>
      <c r="N1438" s="74"/>
    </row>
    <row r="1439" ht="18.95" customHeight="1" spans="8:14">
      <c r="H1439" s="67" t="s">
        <v>83</v>
      </c>
      <c r="I1439" s="33" t="s">
        <v>5249</v>
      </c>
      <c r="J1439" s="875" t="s">
        <v>5249</v>
      </c>
      <c r="K1439" s="33" t="s">
        <v>1995</v>
      </c>
      <c r="L1439" s="13" t="s">
        <v>1674</v>
      </c>
      <c r="M1439" s="13">
        <v>0</v>
      </c>
      <c r="N1439" s="74"/>
    </row>
    <row r="1440" ht="18.95" customHeight="1" spans="8:14">
      <c r="H1440" s="61" t="s">
        <v>85</v>
      </c>
      <c r="I1440" s="33" t="s">
        <v>5250</v>
      </c>
      <c r="J1440" s="875" t="s">
        <v>5250</v>
      </c>
      <c r="K1440" s="33" t="s">
        <v>1116</v>
      </c>
      <c r="L1440" s="13" t="s">
        <v>1674</v>
      </c>
      <c r="M1440" s="13">
        <v>0</v>
      </c>
      <c r="N1440" s="74"/>
    </row>
    <row r="1441" ht="18.95" customHeight="1" spans="8:14">
      <c r="H1441" s="68" t="s">
        <v>5251</v>
      </c>
      <c r="I1441" s="33" t="s">
        <v>5252</v>
      </c>
      <c r="J1441" s="33" t="s">
        <v>5252</v>
      </c>
      <c r="K1441" s="33" t="s">
        <v>5253</v>
      </c>
      <c r="L1441" s="13" t="s">
        <v>1674</v>
      </c>
      <c r="M1441" s="13">
        <v>0</v>
      </c>
      <c r="N1441" s="74"/>
    </row>
    <row r="1442" ht="18.95" customHeight="1" spans="8:14">
      <c r="H1442" s="51" t="s">
        <v>5254</v>
      </c>
      <c r="I1442" s="33" t="s">
        <v>5255</v>
      </c>
      <c r="J1442" s="875" t="s">
        <v>5256</v>
      </c>
      <c r="K1442" s="33" t="s">
        <v>5257</v>
      </c>
      <c r="L1442" s="13" t="s">
        <v>1674</v>
      </c>
      <c r="M1442" s="13">
        <v>64</v>
      </c>
      <c r="N1442" s="74"/>
    </row>
    <row r="1443" ht="18.95" customHeight="1" spans="8:14">
      <c r="H1443" s="61" t="s">
        <v>1104</v>
      </c>
      <c r="I1443" s="33" t="s">
        <v>5258</v>
      </c>
      <c r="J1443" s="875" t="s">
        <v>5258</v>
      </c>
      <c r="K1443" s="33" t="s">
        <v>512</v>
      </c>
      <c r="L1443" s="13" t="s">
        <v>1674</v>
      </c>
      <c r="M1443" s="13">
        <v>0</v>
      </c>
      <c r="N1443" s="74"/>
    </row>
    <row r="1444" ht="18.95" customHeight="1" spans="8:14">
      <c r="H1444" s="61" t="s">
        <v>5259</v>
      </c>
      <c r="I1444" s="875" t="s">
        <v>5260</v>
      </c>
      <c r="J1444" s="875" t="s">
        <v>5260</v>
      </c>
      <c r="K1444" s="33" t="s">
        <v>519</v>
      </c>
      <c r="L1444" s="13" t="s">
        <v>1674</v>
      </c>
      <c r="M1444" s="13">
        <v>628</v>
      </c>
      <c r="N1444" s="74"/>
    </row>
    <row r="1445" ht="18.95" customHeight="1" spans="8:14">
      <c r="H1445" s="61" t="s">
        <v>520</v>
      </c>
      <c r="I1445" s="33" t="s">
        <v>5261</v>
      </c>
      <c r="J1445" s="33" t="s">
        <v>5261</v>
      </c>
      <c r="K1445" s="33" t="s">
        <v>2033</v>
      </c>
      <c r="L1445" s="13" t="s">
        <v>1674</v>
      </c>
      <c r="M1445" s="13">
        <v>303</v>
      </c>
      <c r="N1445" s="74"/>
    </row>
    <row r="1446" ht="18.95" customHeight="1" spans="8:14">
      <c r="H1446" s="61" t="s">
        <v>88</v>
      </c>
      <c r="I1446" s="33" t="s">
        <v>5262</v>
      </c>
      <c r="J1446" s="33" t="s">
        <v>5262</v>
      </c>
      <c r="K1446" s="33" t="s">
        <v>2038</v>
      </c>
      <c r="L1446" s="13" t="s">
        <v>1674</v>
      </c>
      <c r="M1446" s="13">
        <v>325</v>
      </c>
      <c r="N1446" s="74"/>
    </row>
    <row r="1447" ht="18.95" customHeight="1" spans="8:14">
      <c r="H1447" s="69" t="s">
        <v>5263</v>
      </c>
      <c r="I1447" s="33" t="s">
        <v>5264</v>
      </c>
      <c r="J1447" s="875" t="s">
        <v>5264</v>
      </c>
      <c r="K1447" s="33" t="s">
        <v>5265</v>
      </c>
      <c r="L1447" s="13" t="s">
        <v>1674</v>
      </c>
      <c r="M1447" s="13">
        <v>0</v>
      </c>
      <c r="N1447" s="74"/>
    </row>
    <row r="1448" ht="18.95" customHeight="1" spans="8:14">
      <c r="H1448" s="69" t="s">
        <v>1100</v>
      </c>
      <c r="I1448" s="33" t="s">
        <v>5266</v>
      </c>
      <c r="J1448" s="875" t="s">
        <v>5266</v>
      </c>
      <c r="K1448" s="33" t="s">
        <v>4713</v>
      </c>
      <c r="L1448" s="13" t="s">
        <v>1674</v>
      </c>
      <c r="M1448" s="13">
        <v>0</v>
      </c>
      <c r="N1448" s="74"/>
    </row>
    <row r="1449" ht="18.95" customHeight="1" spans="8:14">
      <c r="H1449" s="70" t="s">
        <v>5267</v>
      </c>
      <c r="I1449" s="881" t="s">
        <v>5268</v>
      </c>
      <c r="J1449" s="881" t="s">
        <v>5268</v>
      </c>
      <c r="K1449" s="49" t="s">
        <v>5269</v>
      </c>
      <c r="L1449" s="13" t="s">
        <v>1674</v>
      </c>
      <c r="M1449" s="13">
        <v>0</v>
      </c>
      <c r="N1449" s="74"/>
    </row>
    <row r="1450" ht="18.95" customHeight="1" spans="8:14">
      <c r="H1450" s="70" t="s">
        <v>5270</v>
      </c>
      <c r="I1450" s="16" t="s">
        <v>5222</v>
      </c>
      <c r="J1450" s="881" t="s">
        <v>5222</v>
      </c>
      <c r="K1450" s="49" t="s">
        <v>5223</v>
      </c>
      <c r="L1450" s="13" t="s">
        <v>1674</v>
      </c>
      <c r="M1450" s="13">
        <v>0</v>
      </c>
      <c r="N1450" s="74"/>
    </row>
    <row r="1451" ht="18.95" customHeight="1" spans="8:14">
      <c r="H1451" s="59" t="s">
        <v>521</v>
      </c>
      <c r="I1451" s="58" t="str">
        <f>""</f>
        <v/>
      </c>
      <c r="J1451" s="75" t="str">
        <f>""</f>
        <v/>
      </c>
      <c r="K1451" s="64" t="s">
        <v>521</v>
      </c>
      <c r="L1451" s="73" t="s">
        <v>1674</v>
      </c>
      <c r="M1451" s="13">
        <v>187153</v>
      </c>
      <c r="N1451" s="74"/>
    </row>
    <row r="1452" ht="18.95" customHeight="1" spans="8:14">
      <c r="H1452" s="71"/>
      <c r="I1452" s="33"/>
      <c r="J1452" s="875" t="s">
        <v>1192</v>
      </c>
      <c r="K1452" s="33" t="s">
        <v>1932</v>
      </c>
      <c r="L1452" s="13" t="s">
        <v>2062</v>
      </c>
      <c r="M1452" s="73">
        <v>0</v>
      </c>
      <c r="N1452" s="65"/>
    </row>
    <row r="1453" ht="18.95" customHeight="1" spans="8:14">
      <c r="H1453" s="71"/>
      <c r="I1453" s="875" t="s">
        <v>5271</v>
      </c>
      <c r="J1453" s="875" t="s">
        <v>5272</v>
      </c>
      <c r="K1453" s="33" t="s">
        <v>5273</v>
      </c>
      <c r="L1453" s="13" t="s">
        <v>2062</v>
      </c>
      <c r="M1453" s="13">
        <v>0</v>
      </c>
      <c r="N1453" s="74"/>
    </row>
    <row r="1454" ht="18.95" customHeight="1" spans="8:14">
      <c r="H1454" s="71"/>
      <c r="I1454" s="33"/>
      <c r="J1454" s="875" t="s">
        <v>5274</v>
      </c>
      <c r="K1454" s="33" t="s">
        <v>2963</v>
      </c>
      <c r="L1454" s="13" t="s">
        <v>2062</v>
      </c>
      <c r="M1454" s="13">
        <v>0</v>
      </c>
      <c r="N1454" s="74"/>
    </row>
    <row r="1455" ht="18.95" customHeight="1" spans="8:14">
      <c r="H1455" s="71"/>
      <c r="I1455" s="33"/>
      <c r="J1455" s="875" t="s">
        <v>5275</v>
      </c>
      <c r="K1455" s="33" t="s">
        <v>2966</v>
      </c>
      <c r="L1455" s="13" t="s">
        <v>2062</v>
      </c>
      <c r="M1455" s="13">
        <v>0</v>
      </c>
      <c r="N1455" s="74"/>
    </row>
    <row r="1456" ht="18.95" customHeight="1" spans="8:14">
      <c r="H1456" s="71"/>
      <c r="I1456" s="33"/>
      <c r="J1456" s="875" t="s">
        <v>5276</v>
      </c>
      <c r="K1456" s="33" t="s">
        <v>2969</v>
      </c>
      <c r="L1456" s="13" t="s">
        <v>2062</v>
      </c>
      <c r="M1456" s="13">
        <v>0</v>
      </c>
      <c r="N1456" s="74"/>
    </row>
    <row r="1457" ht="18.95" customHeight="1" spans="8:14">
      <c r="H1457" s="71"/>
      <c r="I1457" s="33"/>
      <c r="J1457" s="875" t="s">
        <v>5277</v>
      </c>
      <c r="K1457" s="33" t="s">
        <v>2972</v>
      </c>
      <c r="L1457" s="13" t="s">
        <v>2062</v>
      </c>
      <c r="M1457" s="13">
        <v>0</v>
      </c>
      <c r="N1457" s="74"/>
    </row>
    <row r="1458" ht="18.95" customHeight="1" spans="8:14">
      <c r="H1458" s="71"/>
      <c r="I1458" s="33"/>
      <c r="J1458" s="875" t="s">
        <v>5278</v>
      </c>
      <c r="K1458" s="33" t="s">
        <v>2975</v>
      </c>
      <c r="L1458" s="13" t="s">
        <v>2062</v>
      </c>
      <c r="M1458" s="13">
        <v>0</v>
      </c>
      <c r="N1458" s="74"/>
    </row>
    <row r="1459" ht="18.95" customHeight="1" spans="8:14">
      <c r="H1459" s="71"/>
      <c r="I1459" s="33"/>
      <c r="J1459" s="875" t="s">
        <v>5279</v>
      </c>
      <c r="K1459" s="33" t="s">
        <v>5280</v>
      </c>
      <c r="L1459" s="13" t="s">
        <v>2062</v>
      </c>
      <c r="M1459" s="13">
        <v>0</v>
      </c>
      <c r="N1459" s="74"/>
    </row>
    <row r="1460" ht="18.95" customHeight="1" spans="8:14">
      <c r="H1460" s="72" t="s">
        <v>5281</v>
      </c>
      <c r="I1460" s="33" t="s">
        <v>1196</v>
      </c>
      <c r="J1460" s="875" t="s">
        <v>1196</v>
      </c>
      <c r="K1460" s="33" t="s">
        <v>1942</v>
      </c>
      <c r="L1460" s="13" t="s">
        <v>2062</v>
      </c>
      <c r="M1460" s="13">
        <v>459</v>
      </c>
      <c r="N1460" s="74"/>
    </row>
    <row r="1461" ht="18.95" customHeight="1" spans="8:14">
      <c r="H1461" s="46"/>
      <c r="I1461" s="875" t="s">
        <v>5282</v>
      </c>
      <c r="J1461" s="875" t="s">
        <v>5283</v>
      </c>
      <c r="K1461" s="33" t="s">
        <v>5284</v>
      </c>
      <c r="L1461" s="13" t="s">
        <v>2062</v>
      </c>
      <c r="M1461" s="13">
        <v>459</v>
      </c>
      <c r="N1461" s="74"/>
    </row>
    <row r="1462" ht="18.95" customHeight="1" spans="8:14">
      <c r="H1462" s="46"/>
      <c r="I1462" s="33"/>
      <c r="J1462" s="875" t="s">
        <v>5285</v>
      </c>
      <c r="K1462" s="33" t="s">
        <v>5286</v>
      </c>
      <c r="L1462" s="13" t="s">
        <v>2062</v>
      </c>
      <c r="M1462" s="13">
        <v>300</v>
      </c>
      <c r="N1462" s="74"/>
    </row>
    <row r="1463" ht="18.95" customHeight="1" spans="8:14">
      <c r="H1463" s="46"/>
      <c r="I1463" s="33"/>
      <c r="J1463" s="875" t="s">
        <v>5287</v>
      </c>
      <c r="K1463" s="33" t="s">
        <v>5288</v>
      </c>
      <c r="L1463" s="13" t="s">
        <v>2062</v>
      </c>
      <c r="M1463" s="13">
        <v>0</v>
      </c>
      <c r="N1463" s="74"/>
    </row>
    <row r="1464" ht="18.95" customHeight="1" spans="8:14">
      <c r="H1464" s="46"/>
      <c r="I1464" s="33"/>
      <c r="J1464" s="875" t="s">
        <v>5289</v>
      </c>
      <c r="K1464" s="33" t="s">
        <v>5290</v>
      </c>
      <c r="L1464" s="13" t="s">
        <v>2062</v>
      </c>
      <c r="M1464" s="13">
        <v>0</v>
      </c>
      <c r="N1464" s="74"/>
    </row>
    <row r="1465" ht="18.95" customHeight="1" spans="8:14">
      <c r="H1465" s="46"/>
      <c r="I1465" s="33"/>
      <c r="J1465" s="875" t="s">
        <v>5291</v>
      </c>
      <c r="K1465" s="33" t="s">
        <v>5292</v>
      </c>
      <c r="L1465" s="13" t="s">
        <v>2062</v>
      </c>
      <c r="M1465" s="13">
        <v>99</v>
      </c>
      <c r="N1465" s="74"/>
    </row>
    <row r="1466" ht="18.95" customHeight="1" spans="8:14">
      <c r="H1466" s="46"/>
      <c r="I1466" s="33"/>
      <c r="J1466" s="875" t="s">
        <v>5293</v>
      </c>
      <c r="K1466" s="33" t="s">
        <v>5294</v>
      </c>
      <c r="L1466" s="13" t="s">
        <v>2062</v>
      </c>
      <c r="M1466" s="13">
        <v>0</v>
      </c>
      <c r="N1466" s="74"/>
    </row>
    <row r="1467" ht="18.95" customHeight="1" spans="8:14">
      <c r="H1467" s="46"/>
      <c r="I1467" s="33"/>
      <c r="J1467" s="875" t="s">
        <v>5295</v>
      </c>
      <c r="K1467" s="33" t="s">
        <v>5296</v>
      </c>
      <c r="L1467" s="13" t="s">
        <v>2062</v>
      </c>
      <c r="M1467" s="13">
        <v>60</v>
      </c>
      <c r="N1467" s="74"/>
    </row>
    <row r="1468" ht="18.95" customHeight="1" spans="8:14">
      <c r="H1468" s="46" t="s">
        <v>5297</v>
      </c>
      <c r="I1468" s="33" t="s">
        <v>5298</v>
      </c>
      <c r="J1468" s="875" t="s">
        <v>5298</v>
      </c>
      <c r="K1468" s="33" t="s">
        <v>5299</v>
      </c>
      <c r="L1468" s="13" t="s">
        <v>2062</v>
      </c>
      <c r="M1468" s="13">
        <v>0</v>
      </c>
      <c r="N1468" s="74"/>
    </row>
    <row r="1469" ht="18.95" customHeight="1" spans="8:14">
      <c r="H1469" s="46" t="s">
        <v>552</v>
      </c>
      <c r="I1469" s="33" t="s">
        <v>5300</v>
      </c>
      <c r="J1469" s="875" t="s">
        <v>5300</v>
      </c>
      <c r="K1469" s="33" t="s">
        <v>5301</v>
      </c>
      <c r="L1469" s="13" t="s">
        <v>2062</v>
      </c>
      <c r="M1469" s="13">
        <v>0</v>
      </c>
      <c r="N1469" s="74"/>
    </row>
    <row r="1470" ht="18.95" customHeight="1" spans="8:14">
      <c r="H1470" s="46" t="s">
        <v>5302</v>
      </c>
      <c r="I1470" s="33" t="s">
        <v>5303</v>
      </c>
      <c r="J1470" s="875" t="s">
        <v>5303</v>
      </c>
      <c r="K1470" s="33" t="s">
        <v>5304</v>
      </c>
      <c r="L1470" s="13" t="s">
        <v>2062</v>
      </c>
      <c r="M1470" s="13">
        <v>0</v>
      </c>
      <c r="N1470" s="74"/>
    </row>
    <row r="1471" ht="18.95" customHeight="1" spans="8:14">
      <c r="H1471" s="46" t="s">
        <v>5305</v>
      </c>
      <c r="I1471" s="33" t="s">
        <v>5306</v>
      </c>
      <c r="J1471" s="875" t="s">
        <v>5306</v>
      </c>
      <c r="K1471" s="33" t="s">
        <v>5307</v>
      </c>
      <c r="L1471" s="13" t="s">
        <v>2062</v>
      </c>
      <c r="M1471" s="13">
        <v>0</v>
      </c>
      <c r="N1471" s="74"/>
    </row>
    <row r="1472" ht="18.95" customHeight="1" spans="8:14">
      <c r="H1472" s="46" t="s">
        <v>554</v>
      </c>
      <c r="I1472" s="33" t="s">
        <v>5308</v>
      </c>
      <c r="J1472" s="875" t="s">
        <v>5308</v>
      </c>
      <c r="K1472" s="33" t="s">
        <v>5309</v>
      </c>
      <c r="L1472" s="13" t="s">
        <v>2062</v>
      </c>
      <c r="M1472" s="13">
        <v>0</v>
      </c>
      <c r="N1472" s="74"/>
    </row>
    <row r="1473" ht="18.95" customHeight="1" spans="8:14">
      <c r="H1473" s="72" t="s">
        <v>558</v>
      </c>
      <c r="I1473" s="33" t="s">
        <v>1198</v>
      </c>
      <c r="J1473" s="875" t="s">
        <v>1198</v>
      </c>
      <c r="K1473" s="33" t="s">
        <v>1947</v>
      </c>
      <c r="L1473" s="13" t="s">
        <v>2062</v>
      </c>
      <c r="M1473" s="13">
        <v>473</v>
      </c>
      <c r="N1473" s="74"/>
    </row>
    <row r="1474" ht="18.95" customHeight="1" spans="8:14">
      <c r="H1474" s="46" t="s">
        <v>559</v>
      </c>
      <c r="I1474" s="33" t="s">
        <v>5310</v>
      </c>
      <c r="J1474" s="875" t="s">
        <v>5310</v>
      </c>
      <c r="K1474" s="33" t="s">
        <v>5311</v>
      </c>
      <c r="L1474" s="13" t="s">
        <v>2062</v>
      </c>
      <c r="M1474" s="13">
        <v>243</v>
      </c>
      <c r="N1474" s="74"/>
    </row>
    <row r="1475" ht="18.95" customHeight="1" spans="8:14">
      <c r="H1475" s="46" t="s">
        <v>560</v>
      </c>
      <c r="I1475" s="33" t="s">
        <v>5312</v>
      </c>
      <c r="J1475" s="875" t="s">
        <v>5312</v>
      </c>
      <c r="K1475" s="33" t="s">
        <v>5313</v>
      </c>
      <c r="L1475" s="13" t="s">
        <v>2062</v>
      </c>
      <c r="M1475" s="13">
        <v>60</v>
      </c>
      <c r="N1475" s="74"/>
    </row>
    <row r="1476" ht="18.95" customHeight="1" spans="8:14">
      <c r="H1476" s="46" t="s">
        <v>561</v>
      </c>
      <c r="I1476" s="33" t="s">
        <v>5314</v>
      </c>
      <c r="J1476" s="875" t="s">
        <v>5314</v>
      </c>
      <c r="K1476" s="33" t="s">
        <v>5315</v>
      </c>
      <c r="L1476" s="13" t="s">
        <v>2062</v>
      </c>
      <c r="M1476" s="13">
        <v>183</v>
      </c>
      <c r="N1476" s="74"/>
    </row>
    <row r="1477" ht="18.95" customHeight="1" spans="8:14">
      <c r="H1477" s="46" t="s">
        <v>562</v>
      </c>
      <c r="I1477" s="33" t="s">
        <v>5316</v>
      </c>
      <c r="J1477" s="875" t="s">
        <v>5316</v>
      </c>
      <c r="K1477" s="33" t="s">
        <v>5317</v>
      </c>
      <c r="L1477" s="13" t="s">
        <v>2062</v>
      </c>
      <c r="M1477" s="13">
        <v>0</v>
      </c>
      <c r="N1477" s="74"/>
    </row>
    <row r="1478" ht="18.95" customHeight="1" spans="8:14">
      <c r="H1478" s="46" t="s">
        <v>5318</v>
      </c>
      <c r="I1478" s="33" t="s">
        <v>5319</v>
      </c>
      <c r="J1478" s="875" t="s">
        <v>5319</v>
      </c>
      <c r="K1478" s="33" t="s">
        <v>5320</v>
      </c>
      <c r="L1478" s="13" t="s">
        <v>2062</v>
      </c>
      <c r="M1478" s="13">
        <v>0</v>
      </c>
      <c r="N1478" s="74"/>
    </row>
    <row r="1479" ht="18.95" customHeight="1" spans="8:14">
      <c r="H1479" s="46" t="s">
        <v>560</v>
      </c>
      <c r="I1479" s="33" t="s">
        <v>5321</v>
      </c>
      <c r="J1479" s="875" t="s">
        <v>5321</v>
      </c>
      <c r="K1479" s="33" t="s">
        <v>5313</v>
      </c>
      <c r="L1479" s="13" t="s">
        <v>2062</v>
      </c>
      <c r="M1479" s="13">
        <v>0</v>
      </c>
      <c r="N1479" s="74"/>
    </row>
    <row r="1480" ht="18.95" customHeight="1" spans="8:14">
      <c r="H1480" s="46" t="s">
        <v>561</v>
      </c>
      <c r="I1480" s="33" t="s">
        <v>5322</v>
      </c>
      <c r="J1480" s="875" t="s">
        <v>5322</v>
      </c>
      <c r="K1480" s="33" t="s">
        <v>5315</v>
      </c>
      <c r="L1480" s="13" t="s">
        <v>2062</v>
      </c>
      <c r="M1480" s="13">
        <v>0</v>
      </c>
      <c r="N1480" s="74"/>
    </row>
    <row r="1481" ht="18.95" customHeight="1" spans="8:14">
      <c r="H1481" s="76" t="s">
        <v>564</v>
      </c>
      <c r="I1481" s="33" t="s">
        <v>5323</v>
      </c>
      <c r="J1481" s="875" t="s">
        <v>5323</v>
      </c>
      <c r="K1481" s="33" t="s">
        <v>5324</v>
      </c>
      <c r="L1481" s="13" t="s">
        <v>2062</v>
      </c>
      <c r="M1481" s="13">
        <v>0</v>
      </c>
      <c r="N1481" s="74"/>
    </row>
    <row r="1482" ht="18.95" customHeight="1" spans="8:14">
      <c r="H1482" s="46"/>
      <c r="I1482" s="875" t="s">
        <v>5282</v>
      </c>
      <c r="J1482" s="875" t="s">
        <v>5325</v>
      </c>
      <c r="K1482" s="33" t="s">
        <v>5326</v>
      </c>
      <c r="L1482" s="13" t="s">
        <v>2062</v>
      </c>
      <c r="M1482" s="13">
        <v>230</v>
      </c>
      <c r="N1482" s="74"/>
    </row>
    <row r="1483" ht="18.95" customHeight="1" spans="8:14">
      <c r="H1483" s="46"/>
      <c r="I1483" s="33"/>
      <c r="J1483" s="875" t="s">
        <v>5327</v>
      </c>
      <c r="K1483" s="33" t="s">
        <v>5328</v>
      </c>
      <c r="L1483" s="13" t="s">
        <v>2062</v>
      </c>
      <c r="M1483" s="13">
        <v>26</v>
      </c>
      <c r="N1483" s="74"/>
    </row>
    <row r="1484" ht="18.95" customHeight="1" spans="8:14">
      <c r="H1484" s="46"/>
      <c r="I1484" s="33"/>
      <c r="J1484" s="875" t="s">
        <v>5329</v>
      </c>
      <c r="K1484" s="33" t="s">
        <v>5330</v>
      </c>
      <c r="L1484" s="13" t="s">
        <v>2062</v>
      </c>
      <c r="M1484" s="13">
        <v>24</v>
      </c>
      <c r="N1484" s="74"/>
    </row>
    <row r="1485" ht="18.95" customHeight="1" spans="8:14">
      <c r="H1485" s="46"/>
      <c r="I1485" s="33"/>
      <c r="J1485" s="875" t="s">
        <v>5331</v>
      </c>
      <c r="K1485" s="33" t="s">
        <v>5332</v>
      </c>
      <c r="L1485" s="13" t="s">
        <v>2062</v>
      </c>
      <c r="M1485" s="13">
        <v>4</v>
      </c>
      <c r="N1485" s="74"/>
    </row>
    <row r="1486" ht="18.95" customHeight="1" spans="8:14">
      <c r="H1486" s="46"/>
      <c r="I1486" s="33"/>
      <c r="J1486" s="875" t="s">
        <v>5333</v>
      </c>
      <c r="K1486" s="33" t="s">
        <v>5334</v>
      </c>
      <c r="L1486" s="13" t="s">
        <v>2062</v>
      </c>
      <c r="M1486" s="13">
        <v>0</v>
      </c>
      <c r="N1486" s="74"/>
    </row>
    <row r="1487" ht="18.95" customHeight="1" spans="8:14">
      <c r="H1487" s="46"/>
      <c r="I1487" s="33"/>
      <c r="J1487" s="875" t="s">
        <v>5335</v>
      </c>
      <c r="K1487" s="33" t="s">
        <v>5336</v>
      </c>
      <c r="L1487" s="13" t="s">
        <v>2062</v>
      </c>
      <c r="M1487" s="13">
        <v>176</v>
      </c>
      <c r="N1487" s="74"/>
    </row>
    <row r="1488" ht="18.95" customHeight="1" spans="8:14">
      <c r="H1488" s="72" t="s">
        <v>565</v>
      </c>
      <c r="I1488" s="33" t="s">
        <v>1202</v>
      </c>
      <c r="J1488" s="875" t="s">
        <v>1202</v>
      </c>
      <c r="K1488" s="33" t="s">
        <v>1137</v>
      </c>
      <c r="L1488" s="13" t="s">
        <v>2062</v>
      </c>
      <c r="M1488" s="13"/>
      <c r="N1488" s="74"/>
    </row>
    <row r="1489" ht="18.95" customHeight="1" spans="8:14">
      <c r="H1489" s="72" t="s">
        <v>5337</v>
      </c>
      <c r="I1489" s="33" t="s">
        <v>5338</v>
      </c>
      <c r="J1489" s="875" t="s">
        <v>5338</v>
      </c>
      <c r="K1489" s="33" t="s">
        <v>5339</v>
      </c>
      <c r="L1489" s="13" t="s">
        <v>2062</v>
      </c>
      <c r="M1489" s="13">
        <v>0</v>
      </c>
      <c r="N1489" s="74"/>
    </row>
    <row r="1490" ht="18.95" customHeight="1" spans="8:14">
      <c r="H1490" s="72" t="s">
        <v>5340</v>
      </c>
      <c r="I1490" s="33" t="s">
        <v>5341</v>
      </c>
      <c r="J1490" s="875" t="s">
        <v>5341</v>
      </c>
      <c r="K1490" s="33" t="s">
        <v>5342</v>
      </c>
      <c r="L1490" s="13" t="s">
        <v>2062</v>
      </c>
      <c r="M1490" s="13"/>
      <c r="N1490" s="74"/>
    </row>
    <row r="1491" ht="18.95" customHeight="1" spans="8:14">
      <c r="H1491" s="72" t="s">
        <v>5343</v>
      </c>
      <c r="I1491" s="33" t="s">
        <v>5344</v>
      </c>
      <c r="J1491" s="875" t="s">
        <v>5344</v>
      </c>
      <c r="K1491" s="33" t="s">
        <v>5345</v>
      </c>
      <c r="L1491" s="13" t="s">
        <v>2062</v>
      </c>
      <c r="M1491" s="13">
        <v>0</v>
      </c>
      <c r="N1491" s="74"/>
    </row>
    <row r="1492" ht="18.95" customHeight="1" spans="8:14">
      <c r="H1492" s="72" t="s">
        <v>5346</v>
      </c>
      <c r="I1492" s="875" t="s">
        <v>5347</v>
      </c>
      <c r="J1492" s="875" t="s">
        <v>5348</v>
      </c>
      <c r="K1492" s="33" t="s">
        <v>5349</v>
      </c>
      <c r="L1492" s="13" t="s">
        <v>2062</v>
      </c>
      <c r="M1492" s="13">
        <v>0</v>
      </c>
      <c r="N1492" s="74"/>
    </row>
    <row r="1493" ht="18.95" customHeight="1" spans="8:14">
      <c r="H1493" s="72" t="s">
        <v>5350</v>
      </c>
      <c r="I1493" s="875" t="s">
        <v>5351</v>
      </c>
      <c r="J1493" s="875" t="s">
        <v>5351</v>
      </c>
      <c r="K1493" s="33" t="s">
        <v>4534</v>
      </c>
      <c r="L1493" s="13" t="s">
        <v>2062</v>
      </c>
      <c r="M1493" s="13">
        <v>0</v>
      </c>
      <c r="N1493" s="74"/>
    </row>
    <row r="1494" ht="18.95" customHeight="1" spans="8:14">
      <c r="H1494" s="72" t="s">
        <v>5352</v>
      </c>
      <c r="I1494" s="875" t="s">
        <v>5353</v>
      </c>
      <c r="J1494" s="875" t="s">
        <v>5353</v>
      </c>
      <c r="K1494" s="33" t="s">
        <v>5354</v>
      </c>
      <c r="L1494" s="13" t="s">
        <v>2062</v>
      </c>
      <c r="M1494" s="13">
        <v>0</v>
      </c>
      <c r="N1494" s="74"/>
    </row>
    <row r="1495" ht="18.95" customHeight="1" spans="8:14">
      <c r="H1495" s="72" t="s">
        <v>5355</v>
      </c>
      <c r="I1495" s="875" t="s">
        <v>5356</v>
      </c>
      <c r="J1495" s="875" t="s">
        <v>5356</v>
      </c>
      <c r="K1495" s="33" t="s">
        <v>5357</v>
      </c>
      <c r="L1495" s="13" t="s">
        <v>2062</v>
      </c>
      <c r="M1495" s="13">
        <v>0</v>
      </c>
      <c r="N1495" s="74"/>
    </row>
    <row r="1496" ht="18.95" customHeight="1" spans="8:14">
      <c r="H1496" s="72" t="s">
        <v>566</v>
      </c>
      <c r="I1496" s="33" t="s">
        <v>1204</v>
      </c>
      <c r="J1496" s="875" t="s">
        <v>1204</v>
      </c>
      <c r="K1496" s="33" t="s">
        <v>1960</v>
      </c>
      <c r="L1496" s="13" t="s">
        <v>2062</v>
      </c>
      <c r="M1496" s="13">
        <v>26943</v>
      </c>
      <c r="N1496" s="74"/>
    </row>
    <row r="1497" ht="18.95" customHeight="1" spans="8:14">
      <c r="H1497" s="72" t="s">
        <v>5358</v>
      </c>
      <c r="I1497" s="33" t="s">
        <v>5359</v>
      </c>
      <c r="J1497" s="875" t="s">
        <v>5359</v>
      </c>
      <c r="K1497" s="33" t="s">
        <v>5360</v>
      </c>
      <c r="L1497" s="13" t="s">
        <v>2062</v>
      </c>
      <c r="M1497" s="13">
        <v>330</v>
      </c>
      <c r="N1497" s="74"/>
    </row>
    <row r="1498" ht="18.95" customHeight="1" spans="8:14">
      <c r="H1498" s="76" t="s">
        <v>1235</v>
      </c>
      <c r="I1498" s="33" t="s">
        <v>5361</v>
      </c>
      <c r="J1498" s="875" t="s">
        <v>5361</v>
      </c>
      <c r="K1498" s="33" t="s">
        <v>5342</v>
      </c>
      <c r="L1498" s="13" t="s">
        <v>2062</v>
      </c>
      <c r="M1498" s="13">
        <v>0</v>
      </c>
      <c r="N1498" s="74"/>
    </row>
    <row r="1499" ht="18.95" customHeight="1" spans="8:14">
      <c r="H1499" s="76" t="s">
        <v>1236</v>
      </c>
      <c r="I1499" s="33" t="s">
        <v>5362</v>
      </c>
      <c r="J1499" s="875" t="s">
        <v>5362</v>
      </c>
      <c r="K1499" s="33" t="s">
        <v>5363</v>
      </c>
      <c r="L1499" s="13" t="s">
        <v>2062</v>
      </c>
      <c r="M1499" s="13">
        <v>156</v>
      </c>
      <c r="N1499" s="74"/>
    </row>
    <row r="1500" ht="18.95" customHeight="1" spans="8:14">
      <c r="H1500" s="76"/>
      <c r="I1500" s="875" t="s">
        <v>5364</v>
      </c>
      <c r="J1500" s="875" t="s">
        <v>5365</v>
      </c>
      <c r="K1500" s="33" t="s">
        <v>5366</v>
      </c>
      <c r="L1500" s="13" t="s">
        <v>2062</v>
      </c>
      <c r="M1500" s="13">
        <v>18</v>
      </c>
      <c r="N1500" s="74"/>
    </row>
    <row r="1501" ht="18.95" customHeight="1" spans="8:14">
      <c r="H1501" s="77" t="s">
        <v>576</v>
      </c>
      <c r="I1501" s="33" t="s">
        <v>5367</v>
      </c>
      <c r="J1501" s="875" t="s">
        <v>5367</v>
      </c>
      <c r="K1501" s="33" t="s">
        <v>5368</v>
      </c>
      <c r="L1501" s="13" t="s">
        <v>2062</v>
      </c>
      <c r="M1501" s="13">
        <v>156</v>
      </c>
      <c r="N1501" s="74"/>
    </row>
    <row r="1502" ht="18.95" customHeight="1" spans="8:14">
      <c r="H1502" s="77" t="s">
        <v>1237</v>
      </c>
      <c r="I1502" s="33" t="s">
        <v>5369</v>
      </c>
      <c r="J1502" s="875" t="s">
        <v>5369</v>
      </c>
      <c r="K1502" s="33" t="s">
        <v>5370</v>
      </c>
      <c r="L1502" s="13" t="s">
        <v>2062</v>
      </c>
      <c r="M1502" s="13">
        <v>0</v>
      </c>
      <c r="N1502" s="74"/>
    </row>
    <row r="1503" ht="18.95" customHeight="1" spans="8:14">
      <c r="H1503" s="77" t="s">
        <v>577</v>
      </c>
      <c r="I1503" s="875" t="s">
        <v>5371</v>
      </c>
      <c r="J1503" s="875" t="s">
        <v>5372</v>
      </c>
      <c r="K1503" s="33" t="s">
        <v>4938</v>
      </c>
      <c r="L1503" s="13" t="s">
        <v>2062</v>
      </c>
      <c r="M1503" s="13"/>
      <c r="N1503" s="74"/>
    </row>
    <row r="1504" ht="18.95" customHeight="1" spans="8:14">
      <c r="H1504" s="76" t="s">
        <v>5373</v>
      </c>
      <c r="I1504" s="33" t="s">
        <v>5364</v>
      </c>
      <c r="J1504" s="875" t="s">
        <v>5364</v>
      </c>
      <c r="K1504" s="33" t="s">
        <v>5374</v>
      </c>
      <c r="L1504" s="13" t="s">
        <v>2062</v>
      </c>
      <c r="M1504" s="13">
        <v>0</v>
      </c>
      <c r="N1504" s="74"/>
    </row>
    <row r="1505" ht="18.95" customHeight="1" spans="8:14">
      <c r="H1505" s="72" t="s">
        <v>5375</v>
      </c>
      <c r="I1505" s="33" t="s">
        <v>5376</v>
      </c>
      <c r="J1505" s="875" t="s">
        <v>5376</v>
      </c>
      <c r="K1505" s="33" t="s">
        <v>5377</v>
      </c>
      <c r="L1505" s="13" t="s">
        <v>2062</v>
      </c>
      <c r="M1505" s="13">
        <v>25669</v>
      </c>
      <c r="N1505" s="74"/>
    </row>
    <row r="1506" ht="18.95" customHeight="1" spans="8:14">
      <c r="H1506" s="76" t="s">
        <v>568</v>
      </c>
      <c r="I1506" s="33" t="s">
        <v>5378</v>
      </c>
      <c r="J1506" s="875" t="s">
        <v>5378</v>
      </c>
      <c r="K1506" s="33" t="s">
        <v>5379</v>
      </c>
      <c r="L1506" s="13" t="s">
        <v>2062</v>
      </c>
      <c r="M1506" s="13">
        <v>11204</v>
      </c>
      <c r="N1506" s="74"/>
    </row>
    <row r="1507" ht="18.95" customHeight="1" spans="8:14">
      <c r="H1507" s="76" t="s">
        <v>569</v>
      </c>
      <c r="I1507" s="33" t="s">
        <v>5380</v>
      </c>
      <c r="J1507" s="875" t="s">
        <v>5380</v>
      </c>
      <c r="K1507" s="33" t="s">
        <v>5381</v>
      </c>
      <c r="L1507" s="13" t="s">
        <v>2062</v>
      </c>
      <c r="M1507" s="13">
        <v>1054</v>
      </c>
      <c r="N1507" s="74"/>
    </row>
    <row r="1508" ht="18.95" customHeight="1" spans="8:14">
      <c r="H1508" s="76" t="s">
        <v>570</v>
      </c>
      <c r="I1508" s="33" t="s">
        <v>5382</v>
      </c>
      <c r="J1508" s="875" t="s">
        <v>5382</v>
      </c>
      <c r="K1508" s="33" t="s">
        <v>5383</v>
      </c>
      <c r="L1508" s="13" t="s">
        <v>2062</v>
      </c>
      <c r="M1508" s="13">
        <v>4213</v>
      </c>
      <c r="N1508" s="74"/>
    </row>
    <row r="1509" ht="18.95" customHeight="1" spans="8:14">
      <c r="H1509" s="76" t="s">
        <v>571</v>
      </c>
      <c r="I1509" s="33" t="s">
        <v>5384</v>
      </c>
      <c r="J1509" s="875" t="s">
        <v>5384</v>
      </c>
      <c r="K1509" s="33" t="s">
        <v>5385</v>
      </c>
      <c r="L1509" s="13" t="s">
        <v>2062</v>
      </c>
      <c r="M1509" s="13">
        <v>807</v>
      </c>
      <c r="N1509" s="74"/>
    </row>
    <row r="1510" ht="18.95" customHeight="1" spans="8:14">
      <c r="H1510" s="76" t="s">
        <v>572</v>
      </c>
      <c r="I1510" s="33" t="s">
        <v>5386</v>
      </c>
      <c r="J1510" s="875" t="s">
        <v>5386</v>
      </c>
      <c r="K1510" s="33" t="s">
        <v>5387</v>
      </c>
      <c r="L1510" s="13" t="s">
        <v>2062</v>
      </c>
      <c r="M1510" s="13">
        <v>0</v>
      </c>
      <c r="N1510" s="74"/>
    </row>
    <row r="1511" ht="18.95" customHeight="1" spans="8:14">
      <c r="H1511" s="76" t="s">
        <v>573</v>
      </c>
      <c r="I1511" s="33" t="s">
        <v>5388</v>
      </c>
      <c r="J1511" s="875" t="s">
        <v>5388</v>
      </c>
      <c r="K1511" s="33" t="s">
        <v>5389</v>
      </c>
      <c r="L1511" s="13" t="s">
        <v>2062</v>
      </c>
      <c r="M1511" s="13">
        <v>180</v>
      </c>
      <c r="N1511" s="74"/>
    </row>
    <row r="1512" ht="18.95" customHeight="1" spans="8:14">
      <c r="H1512" s="76" t="s">
        <v>1236</v>
      </c>
      <c r="I1512" s="33" t="s">
        <v>5390</v>
      </c>
      <c r="J1512" s="875" t="s">
        <v>5390</v>
      </c>
      <c r="K1512" s="33" t="s">
        <v>5363</v>
      </c>
      <c r="L1512" s="13" t="s">
        <v>2062</v>
      </c>
      <c r="M1512" s="13">
        <v>0</v>
      </c>
      <c r="N1512" s="74"/>
    </row>
    <row r="1513" ht="18.95" customHeight="1" spans="8:14">
      <c r="H1513" s="46"/>
      <c r="I1513" s="875" t="s">
        <v>5391</v>
      </c>
      <c r="J1513" s="875" t="s">
        <v>5392</v>
      </c>
      <c r="K1513" s="33" t="s">
        <v>5393</v>
      </c>
      <c r="L1513" s="13" t="s">
        <v>2062</v>
      </c>
      <c r="M1513" s="13">
        <v>475</v>
      </c>
      <c r="N1513" s="74"/>
    </row>
    <row r="1514" ht="18.95" customHeight="1" spans="8:14">
      <c r="H1514" s="76" t="s">
        <v>5394</v>
      </c>
      <c r="I1514" s="33" t="s">
        <v>5395</v>
      </c>
      <c r="J1514" s="875" t="s">
        <v>5395</v>
      </c>
      <c r="K1514" s="33" t="s">
        <v>5396</v>
      </c>
      <c r="L1514" s="13" t="s">
        <v>2062</v>
      </c>
      <c r="M1514" s="13">
        <v>0</v>
      </c>
      <c r="N1514" s="74"/>
    </row>
    <row r="1515" ht="18.95" customHeight="1" spans="8:14">
      <c r="H1515" s="76" t="s">
        <v>575</v>
      </c>
      <c r="I1515" s="33" t="s">
        <v>5397</v>
      </c>
      <c r="J1515" s="875" t="s">
        <v>5397</v>
      </c>
      <c r="K1515" s="33" t="s">
        <v>5398</v>
      </c>
      <c r="L1515" s="13" t="s">
        <v>2062</v>
      </c>
      <c r="M1515" s="13">
        <v>0</v>
      </c>
      <c r="N1515" s="74"/>
    </row>
    <row r="1516" ht="18.95" customHeight="1" spans="8:14">
      <c r="H1516" s="77" t="s">
        <v>576</v>
      </c>
      <c r="I1516" s="33" t="s">
        <v>5399</v>
      </c>
      <c r="J1516" s="875" t="s">
        <v>5399</v>
      </c>
      <c r="K1516" s="33" t="s">
        <v>5368</v>
      </c>
      <c r="L1516" s="13" t="s">
        <v>2062</v>
      </c>
      <c r="M1516" s="13">
        <v>1141</v>
      </c>
      <c r="N1516" s="74"/>
    </row>
    <row r="1517" ht="18.95" customHeight="1" spans="8:14">
      <c r="H1517" s="77"/>
      <c r="I1517" s="875" t="s">
        <v>5391</v>
      </c>
      <c r="J1517" s="875" t="s">
        <v>5400</v>
      </c>
      <c r="K1517" s="33" t="s">
        <v>5401</v>
      </c>
      <c r="L1517" s="13" t="s">
        <v>2062</v>
      </c>
      <c r="M1517" s="13">
        <v>4136</v>
      </c>
      <c r="N1517" s="74"/>
    </row>
    <row r="1518" ht="18.95" customHeight="1" spans="8:14">
      <c r="H1518" s="77" t="s">
        <v>577</v>
      </c>
      <c r="I1518" s="875" t="s">
        <v>5402</v>
      </c>
      <c r="J1518" s="875" t="s">
        <v>5403</v>
      </c>
      <c r="K1518" s="33" t="s">
        <v>4938</v>
      </c>
      <c r="L1518" s="13" t="s">
        <v>2062</v>
      </c>
      <c r="M1518" s="13"/>
      <c r="N1518" s="74"/>
    </row>
    <row r="1519" ht="18.95" customHeight="1" spans="8:14">
      <c r="H1519" s="76" t="s">
        <v>578</v>
      </c>
      <c r="I1519" s="33" t="s">
        <v>5391</v>
      </c>
      <c r="J1519" s="875" t="s">
        <v>5391</v>
      </c>
      <c r="K1519" s="33" t="s">
        <v>5404</v>
      </c>
      <c r="L1519" s="13" t="s">
        <v>2062</v>
      </c>
      <c r="M1519" s="13">
        <v>2459</v>
      </c>
      <c r="N1519" s="74"/>
    </row>
    <row r="1520" ht="18.95" customHeight="1" spans="8:14">
      <c r="H1520" s="72" t="s">
        <v>5405</v>
      </c>
      <c r="I1520" s="33" t="s">
        <v>5406</v>
      </c>
      <c r="J1520" s="875" t="s">
        <v>5406</v>
      </c>
      <c r="K1520" s="33" t="s">
        <v>5407</v>
      </c>
      <c r="L1520" s="13" t="s">
        <v>2062</v>
      </c>
      <c r="M1520" s="13">
        <v>0</v>
      </c>
      <c r="N1520" s="74"/>
    </row>
    <row r="1521" ht="18.95" customHeight="1" spans="8:14">
      <c r="H1521" s="76" t="s">
        <v>5408</v>
      </c>
      <c r="I1521" s="33" t="s">
        <v>5409</v>
      </c>
      <c r="J1521" s="875" t="s">
        <v>5409</v>
      </c>
      <c r="K1521" s="33" t="s">
        <v>5410</v>
      </c>
      <c r="L1521" s="13" t="s">
        <v>2062</v>
      </c>
      <c r="M1521" s="13">
        <v>0</v>
      </c>
      <c r="N1521" s="74"/>
    </row>
    <row r="1522" ht="18.95" customHeight="1" spans="8:14">
      <c r="H1522" s="76" t="s">
        <v>5411</v>
      </c>
      <c r="I1522" s="33" t="s">
        <v>5412</v>
      </c>
      <c r="J1522" s="875" t="s">
        <v>5412</v>
      </c>
      <c r="K1522" s="33" t="s">
        <v>5413</v>
      </c>
      <c r="L1522" s="13" t="s">
        <v>2062</v>
      </c>
      <c r="M1522" s="13">
        <v>0</v>
      </c>
      <c r="N1522" s="74"/>
    </row>
    <row r="1523" ht="18.95" customHeight="1" spans="8:14">
      <c r="H1523" s="76" t="s">
        <v>5414</v>
      </c>
      <c r="I1523" s="33" t="s">
        <v>5415</v>
      </c>
      <c r="J1523" s="875" t="s">
        <v>5415</v>
      </c>
      <c r="K1523" s="33" t="s">
        <v>5416</v>
      </c>
      <c r="L1523" s="13" t="s">
        <v>2062</v>
      </c>
      <c r="M1523" s="13">
        <v>0</v>
      </c>
      <c r="N1523" s="74"/>
    </row>
    <row r="1524" ht="18.95" customHeight="1" spans="8:14">
      <c r="H1524" s="76" t="s">
        <v>5417</v>
      </c>
      <c r="I1524" s="33" t="s">
        <v>5418</v>
      </c>
      <c r="J1524" s="875" t="s">
        <v>5418</v>
      </c>
      <c r="K1524" s="33" t="s">
        <v>5419</v>
      </c>
      <c r="L1524" s="13" t="s">
        <v>2062</v>
      </c>
      <c r="M1524" s="13">
        <v>0</v>
      </c>
      <c r="N1524" s="74"/>
    </row>
    <row r="1525" ht="18.95" customHeight="1" spans="8:14">
      <c r="H1525" s="76" t="s">
        <v>5420</v>
      </c>
      <c r="I1525" s="33" t="s">
        <v>5421</v>
      </c>
      <c r="J1525" s="875" t="s">
        <v>5421</v>
      </c>
      <c r="K1525" s="33" t="s">
        <v>5422</v>
      </c>
      <c r="L1525" s="13" t="s">
        <v>2062</v>
      </c>
      <c r="M1525" s="13">
        <v>0</v>
      </c>
      <c r="N1525" s="74"/>
    </row>
    <row r="1526" ht="18.95" customHeight="1" spans="8:14">
      <c r="H1526" s="72" t="s">
        <v>5423</v>
      </c>
      <c r="I1526" s="33" t="s">
        <v>5424</v>
      </c>
      <c r="J1526" s="875" t="s">
        <v>5424</v>
      </c>
      <c r="K1526" s="33" t="s">
        <v>5425</v>
      </c>
      <c r="L1526" s="13" t="s">
        <v>2062</v>
      </c>
      <c r="M1526" s="13">
        <v>46</v>
      </c>
      <c r="N1526" s="74"/>
    </row>
    <row r="1527" ht="18.95" customHeight="1" spans="8:14">
      <c r="H1527" s="76" t="s">
        <v>581</v>
      </c>
      <c r="I1527" s="33" t="s">
        <v>5426</v>
      </c>
      <c r="J1527" s="875" t="s">
        <v>5426</v>
      </c>
      <c r="K1527" s="33" t="s">
        <v>5379</v>
      </c>
      <c r="L1527" s="13" t="s">
        <v>2062</v>
      </c>
      <c r="M1527" s="13">
        <v>0</v>
      </c>
      <c r="N1527" s="74"/>
    </row>
    <row r="1528" ht="18.95" customHeight="1" spans="8:14">
      <c r="H1528" s="76" t="s">
        <v>582</v>
      </c>
      <c r="I1528" s="33" t="s">
        <v>5427</v>
      </c>
      <c r="J1528" s="875" t="s">
        <v>5427</v>
      </c>
      <c r="K1528" s="33" t="s">
        <v>5381</v>
      </c>
      <c r="L1528" s="13" t="s">
        <v>2062</v>
      </c>
      <c r="M1528" s="13">
        <v>46</v>
      </c>
      <c r="N1528" s="74"/>
    </row>
    <row r="1529" ht="18.95" customHeight="1" spans="8:14">
      <c r="H1529" s="76" t="s">
        <v>5428</v>
      </c>
      <c r="I1529" s="33" t="s">
        <v>5429</v>
      </c>
      <c r="J1529" s="875" t="s">
        <v>5429</v>
      </c>
      <c r="K1529" s="33" t="s">
        <v>5430</v>
      </c>
      <c r="L1529" s="13" t="s">
        <v>2062</v>
      </c>
      <c r="M1529" s="13">
        <v>0</v>
      </c>
      <c r="N1529" s="74"/>
    </row>
    <row r="1530" ht="18.95" customHeight="1" spans="8:14">
      <c r="H1530" s="72" t="s">
        <v>5431</v>
      </c>
      <c r="I1530" s="33" t="s">
        <v>5432</v>
      </c>
      <c r="J1530" s="875" t="s">
        <v>5432</v>
      </c>
      <c r="K1530" s="33" t="s">
        <v>5433</v>
      </c>
      <c r="L1530" s="13" t="s">
        <v>2062</v>
      </c>
      <c r="M1530" s="13">
        <v>96</v>
      </c>
      <c r="N1530" s="74"/>
    </row>
    <row r="1531" ht="18.95" customHeight="1" spans="8:14">
      <c r="H1531" s="72" t="s">
        <v>5434</v>
      </c>
      <c r="I1531" s="33" t="s">
        <v>5435</v>
      </c>
      <c r="J1531" s="875" t="s">
        <v>5435</v>
      </c>
      <c r="K1531" s="33" t="s">
        <v>5436</v>
      </c>
      <c r="L1531" s="13" t="s">
        <v>2062</v>
      </c>
      <c r="M1531" s="13">
        <v>802</v>
      </c>
      <c r="N1531" s="74"/>
    </row>
    <row r="1532" ht="18.95" customHeight="1" spans="8:14">
      <c r="H1532" s="76" t="s">
        <v>586</v>
      </c>
      <c r="I1532" s="33" t="s">
        <v>5437</v>
      </c>
      <c r="J1532" s="875" t="s">
        <v>5437</v>
      </c>
      <c r="K1532" s="33" t="s">
        <v>5438</v>
      </c>
      <c r="L1532" s="13" t="s">
        <v>2062</v>
      </c>
      <c r="M1532" s="13">
        <v>0</v>
      </c>
      <c r="N1532" s="74"/>
    </row>
    <row r="1533" ht="18.95" customHeight="1" spans="8:14">
      <c r="H1533" s="76" t="s">
        <v>587</v>
      </c>
      <c r="I1533" s="33" t="s">
        <v>5439</v>
      </c>
      <c r="J1533" s="875" t="s">
        <v>5439</v>
      </c>
      <c r="K1533" s="33" t="s">
        <v>5440</v>
      </c>
      <c r="L1533" s="13" t="s">
        <v>2062</v>
      </c>
      <c r="M1533" s="13">
        <v>19</v>
      </c>
      <c r="N1533" s="74"/>
    </row>
    <row r="1534" ht="18.95" customHeight="1" spans="8:14">
      <c r="H1534" s="76" t="s">
        <v>588</v>
      </c>
      <c r="I1534" s="33" t="s">
        <v>5441</v>
      </c>
      <c r="J1534" s="875" t="s">
        <v>5441</v>
      </c>
      <c r="K1534" s="33" t="s">
        <v>5442</v>
      </c>
      <c r="L1534" s="13" t="s">
        <v>2062</v>
      </c>
      <c r="M1534" s="13">
        <v>783</v>
      </c>
      <c r="N1534" s="74"/>
    </row>
    <row r="1535" ht="18.95" customHeight="1" spans="8:14">
      <c r="H1535" s="76" t="s">
        <v>5443</v>
      </c>
      <c r="I1535" s="33" t="s">
        <v>5444</v>
      </c>
      <c r="J1535" s="875" t="s">
        <v>5444</v>
      </c>
      <c r="K1535" s="33" t="s">
        <v>5445</v>
      </c>
      <c r="L1535" s="13" t="s">
        <v>2062</v>
      </c>
      <c r="M1535" s="13">
        <v>0</v>
      </c>
      <c r="N1535" s="74"/>
    </row>
    <row r="1536" ht="18.95" customHeight="1" spans="8:14">
      <c r="H1536" s="72" t="s">
        <v>589</v>
      </c>
      <c r="I1536" s="33" t="s">
        <v>5446</v>
      </c>
      <c r="J1536" s="875" t="s">
        <v>5446</v>
      </c>
      <c r="K1536" s="33" t="s">
        <v>5447</v>
      </c>
      <c r="L1536" s="13" t="s">
        <v>2062</v>
      </c>
      <c r="M1536" s="13">
        <v>0</v>
      </c>
      <c r="N1536" s="74"/>
    </row>
    <row r="1537" ht="18.95" customHeight="1" spans="8:14">
      <c r="H1537" s="76" t="s">
        <v>5408</v>
      </c>
      <c r="I1537" s="33" t="s">
        <v>5448</v>
      </c>
      <c r="J1537" s="875" t="s">
        <v>5448</v>
      </c>
      <c r="K1537" s="33" t="s">
        <v>5410</v>
      </c>
      <c r="L1537" s="13" t="s">
        <v>2062</v>
      </c>
      <c r="M1537" s="13">
        <v>0</v>
      </c>
      <c r="N1537" s="74"/>
    </row>
    <row r="1538" ht="18.95" customHeight="1" spans="8:14">
      <c r="H1538" s="76" t="s">
        <v>5411</v>
      </c>
      <c r="I1538" s="33" t="s">
        <v>5449</v>
      </c>
      <c r="J1538" s="875" t="s">
        <v>5449</v>
      </c>
      <c r="K1538" s="33" t="s">
        <v>5413</v>
      </c>
      <c r="L1538" s="13" t="s">
        <v>2062</v>
      </c>
      <c r="M1538" s="13">
        <v>0</v>
      </c>
      <c r="N1538" s="74"/>
    </row>
    <row r="1539" ht="18.95" customHeight="1" spans="8:14">
      <c r="H1539" s="76" t="s">
        <v>5414</v>
      </c>
      <c r="I1539" s="33" t="s">
        <v>5450</v>
      </c>
      <c r="J1539" s="875" t="s">
        <v>5450</v>
      </c>
      <c r="K1539" s="33" t="s">
        <v>5416</v>
      </c>
      <c r="L1539" s="13" t="s">
        <v>2062</v>
      </c>
      <c r="M1539" s="13">
        <v>0</v>
      </c>
      <c r="N1539" s="74"/>
    </row>
    <row r="1540" ht="18.95" customHeight="1" spans="8:14">
      <c r="H1540" s="76" t="s">
        <v>5417</v>
      </c>
      <c r="I1540" s="33" t="s">
        <v>5451</v>
      </c>
      <c r="J1540" s="875" t="s">
        <v>5451</v>
      </c>
      <c r="K1540" s="33" t="s">
        <v>5419</v>
      </c>
      <c r="L1540" s="13" t="s">
        <v>2062</v>
      </c>
      <c r="M1540" s="13">
        <v>0</v>
      </c>
      <c r="N1540" s="74"/>
    </row>
    <row r="1541" ht="18.95" customHeight="1" spans="8:14">
      <c r="H1541" s="76" t="s">
        <v>5452</v>
      </c>
      <c r="I1541" s="33" t="s">
        <v>5453</v>
      </c>
      <c r="J1541" s="875" t="s">
        <v>5453</v>
      </c>
      <c r="K1541" s="33" t="s">
        <v>5454</v>
      </c>
      <c r="L1541" s="13" t="s">
        <v>2062</v>
      </c>
      <c r="M1541" s="13">
        <v>0</v>
      </c>
      <c r="N1541" s="74"/>
    </row>
    <row r="1542" ht="18.95" customHeight="1" spans="8:14">
      <c r="H1542" s="72" t="s">
        <v>593</v>
      </c>
      <c r="I1542" s="33" t="s">
        <v>1206</v>
      </c>
      <c r="J1542" s="875" t="s">
        <v>1206</v>
      </c>
      <c r="K1542" s="33" t="s">
        <v>1964</v>
      </c>
      <c r="L1542" s="13" t="s">
        <v>2062</v>
      </c>
      <c r="M1542" s="13">
        <v>1648</v>
      </c>
      <c r="N1542" s="74"/>
    </row>
    <row r="1543" ht="18.95" customHeight="1" spans="8:14">
      <c r="H1543" s="76" t="s">
        <v>5455</v>
      </c>
      <c r="I1543" s="33" t="s">
        <v>5456</v>
      </c>
      <c r="J1543" s="875" t="s">
        <v>5456</v>
      </c>
      <c r="K1543" s="33" t="s">
        <v>5457</v>
      </c>
      <c r="L1543" s="13" t="s">
        <v>2062</v>
      </c>
      <c r="M1543" s="13">
        <v>0</v>
      </c>
      <c r="N1543" s="74"/>
    </row>
    <row r="1544" ht="18.95" customHeight="1" spans="8:14">
      <c r="H1544" s="78" t="s">
        <v>5458</v>
      </c>
      <c r="I1544" s="33" t="s">
        <v>5459</v>
      </c>
      <c r="J1544" s="875" t="s">
        <v>5459</v>
      </c>
      <c r="K1544" s="33" t="s">
        <v>5460</v>
      </c>
      <c r="L1544" s="13" t="s">
        <v>2062</v>
      </c>
      <c r="M1544" s="13">
        <v>0</v>
      </c>
      <c r="N1544" s="74"/>
    </row>
    <row r="1545" ht="18.95" customHeight="1" spans="8:14">
      <c r="H1545" s="78" t="s">
        <v>5461</v>
      </c>
      <c r="I1545" s="33" t="s">
        <v>5462</v>
      </c>
      <c r="J1545" s="875" t="s">
        <v>5462</v>
      </c>
      <c r="K1545" s="33" t="s">
        <v>5463</v>
      </c>
      <c r="L1545" s="13" t="s">
        <v>2062</v>
      </c>
      <c r="M1545" s="13">
        <v>0</v>
      </c>
      <c r="N1545" s="74"/>
    </row>
    <row r="1546" ht="18.95" customHeight="1" spans="8:14">
      <c r="H1546" s="78" t="s">
        <v>5464</v>
      </c>
      <c r="I1546" s="33" t="s">
        <v>5465</v>
      </c>
      <c r="J1546" s="875" t="s">
        <v>5465</v>
      </c>
      <c r="K1546" s="33" t="s">
        <v>5466</v>
      </c>
      <c r="L1546" s="13" t="s">
        <v>2062</v>
      </c>
      <c r="M1546" s="13">
        <v>0</v>
      </c>
      <c r="N1546" s="74"/>
    </row>
    <row r="1547" ht="18.95" customHeight="1" spans="8:14">
      <c r="H1547" s="78" t="s">
        <v>5467</v>
      </c>
      <c r="I1547" s="33" t="s">
        <v>5468</v>
      </c>
      <c r="J1547" s="875" t="s">
        <v>5468</v>
      </c>
      <c r="K1547" s="33" t="s">
        <v>5469</v>
      </c>
      <c r="L1547" s="13" t="s">
        <v>2062</v>
      </c>
      <c r="M1547" s="13">
        <v>0</v>
      </c>
      <c r="N1547" s="74"/>
    </row>
    <row r="1548" ht="18.95" customHeight="1" spans="8:14">
      <c r="H1548" s="78" t="s">
        <v>5470</v>
      </c>
      <c r="I1548" s="33" t="s">
        <v>5471</v>
      </c>
      <c r="J1548" s="875" t="s">
        <v>5471</v>
      </c>
      <c r="K1548" s="33" t="s">
        <v>5472</v>
      </c>
      <c r="L1548" s="13" t="s">
        <v>2062</v>
      </c>
      <c r="M1548" s="13">
        <v>0</v>
      </c>
      <c r="N1548" s="74"/>
    </row>
    <row r="1549" ht="18.95" customHeight="1" spans="8:14">
      <c r="H1549" s="46"/>
      <c r="I1549" s="875" t="s">
        <v>5282</v>
      </c>
      <c r="J1549" s="875" t="s">
        <v>5473</v>
      </c>
      <c r="K1549" s="33" t="s">
        <v>5474</v>
      </c>
      <c r="L1549" s="13" t="s">
        <v>2062</v>
      </c>
      <c r="M1549" s="13">
        <v>41</v>
      </c>
      <c r="N1549" s="74"/>
    </row>
    <row r="1550" ht="18.95" customHeight="1" spans="8:14">
      <c r="H1550" s="46"/>
      <c r="I1550" s="33"/>
      <c r="J1550" s="875" t="s">
        <v>5475</v>
      </c>
      <c r="K1550" s="33" t="s">
        <v>4020</v>
      </c>
      <c r="L1550" s="13" t="s">
        <v>2062</v>
      </c>
      <c r="M1550" s="13">
        <v>0</v>
      </c>
      <c r="N1550" s="74"/>
    </row>
    <row r="1551" ht="18.95" customHeight="1" spans="8:14">
      <c r="H1551" s="46"/>
      <c r="I1551" s="33"/>
      <c r="J1551" s="875" t="s">
        <v>5476</v>
      </c>
      <c r="K1551" s="33" t="s">
        <v>5477</v>
      </c>
      <c r="L1551" s="13" t="s">
        <v>2062</v>
      </c>
      <c r="M1551" s="13">
        <v>0</v>
      </c>
      <c r="N1551" s="74"/>
    </row>
    <row r="1552" ht="18.95" customHeight="1" spans="8:14">
      <c r="H1552" s="46"/>
      <c r="I1552" s="33"/>
      <c r="J1552" s="875" t="s">
        <v>5478</v>
      </c>
      <c r="K1552" s="33" t="s">
        <v>5479</v>
      </c>
      <c r="L1552" s="13" t="s">
        <v>2062</v>
      </c>
      <c r="M1552" s="13">
        <v>28</v>
      </c>
      <c r="N1552" s="74"/>
    </row>
    <row r="1553" ht="18.95" customHeight="1" spans="8:14">
      <c r="H1553" s="46"/>
      <c r="I1553" s="33"/>
      <c r="J1553" s="875" t="s">
        <v>5480</v>
      </c>
      <c r="K1553" s="33" t="s">
        <v>4028</v>
      </c>
      <c r="L1553" s="13" t="s">
        <v>2062</v>
      </c>
      <c r="M1553" s="13">
        <v>0</v>
      </c>
      <c r="N1553" s="74"/>
    </row>
    <row r="1554" ht="18.95" customHeight="1" spans="8:14">
      <c r="H1554" s="46"/>
      <c r="I1554" s="33"/>
      <c r="J1554" s="875" t="s">
        <v>5481</v>
      </c>
      <c r="K1554" s="33" t="s">
        <v>4023</v>
      </c>
      <c r="L1554" s="13" t="s">
        <v>2062</v>
      </c>
      <c r="M1554" s="13">
        <v>0</v>
      </c>
      <c r="N1554" s="74"/>
    </row>
    <row r="1555" ht="18.95" customHeight="1" spans="8:14">
      <c r="H1555" s="46"/>
      <c r="I1555" s="33"/>
      <c r="J1555" s="875" t="s">
        <v>5482</v>
      </c>
      <c r="K1555" s="33" t="s">
        <v>4071</v>
      </c>
      <c r="L1555" s="13" t="s">
        <v>2062</v>
      </c>
      <c r="M1555" s="13">
        <v>0</v>
      </c>
      <c r="N1555" s="74"/>
    </row>
    <row r="1556" ht="18.95" customHeight="1" spans="8:14">
      <c r="H1556" s="46"/>
      <c r="I1556" s="33"/>
      <c r="J1556" s="875" t="s">
        <v>5483</v>
      </c>
      <c r="K1556" s="33" t="s">
        <v>5484</v>
      </c>
      <c r="L1556" s="13" t="s">
        <v>2062</v>
      </c>
      <c r="M1556" s="13">
        <v>13</v>
      </c>
      <c r="N1556" s="74"/>
    </row>
    <row r="1557" ht="18.95" customHeight="1" spans="8:14">
      <c r="H1557" s="46"/>
      <c r="I1557" s="875" t="s">
        <v>5282</v>
      </c>
      <c r="J1557" s="875" t="s">
        <v>5485</v>
      </c>
      <c r="K1557" s="33" t="s">
        <v>5486</v>
      </c>
      <c r="L1557" s="13" t="s">
        <v>2062</v>
      </c>
      <c r="M1557" s="13">
        <v>681</v>
      </c>
      <c r="N1557" s="74"/>
    </row>
    <row r="1558" ht="18.95" customHeight="1" spans="8:14">
      <c r="H1558" s="46"/>
      <c r="I1558" s="33"/>
      <c r="J1558" s="875" t="s">
        <v>5487</v>
      </c>
      <c r="K1558" s="33" t="s">
        <v>5488</v>
      </c>
      <c r="L1558" s="13" t="s">
        <v>2062</v>
      </c>
      <c r="M1558" s="13">
        <v>0</v>
      </c>
      <c r="N1558" s="74"/>
    </row>
    <row r="1559" ht="18.95" customHeight="1" spans="8:14">
      <c r="H1559" s="46"/>
      <c r="I1559" s="33"/>
      <c r="J1559" s="875" t="s">
        <v>5489</v>
      </c>
      <c r="K1559" s="33" t="s">
        <v>5490</v>
      </c>
      <c r="L1559" s="13" t="s">
        <v>2062</v>
      </c>
      <c r="M1559" s="13">
        <v>0</v>
      </c>
      <c r="N1559" s="74"/>
    </row>
    <row r="1560" ht="18.95" customHeight="1" spans="8:14">
      <c r="H1560" s="46"/>
      <c r="I1560" s="33"/>
      <c r="J1560" s="875" t="s">
        <v>5491</v>
      </c>
      <c r="K1560" s="33" t="s">
        <v>4020</v>
      </c>
      <c r="L1560" s="13" t="s">
        <v>2062</v>
      </c>
      <c r="M1560" s="13">
        <v>35</v>
      </c>
      <c r="N1560" s="74"/>
    </row>
    <row r="1561" ht="18.95" customHeight="1" spans="8:14">
      <c r="H1561" s="46"/>
      <c r="I1561" s="33"/>
      <c r="J1561" s="875" t="s">
        <v>5492</v>
      </c>
      <c r="K1561" s="33" t="s">
        <v>5477</v>
      </c>
      <c r="L1561" s="13" t="s">
        <v>2062</v>
      </c>
      <c r="M1561" s="13">
        <v>24</v>
      </c>
      <c r="N1561" s="74"/>
    </row>
    <row r="1562" ht="18.95" customHeight="1" spans="8:14">
      <c r="H1562" s="46"/>
      <c r="I1562" s="33"/>
      <c r="J1562" s="875" t="s">
        <v>5493</v>
      </c>
      <c r="K1562" s="33" t="s">
        <v>5479</v>
      </c>
      <c r="L1562" s="13" t="s">
        <v>2062</v>
      </c>
      <c r="M1562" s="13">
        <v>159</v>
      </c>
      <c r="N1562" s="74"/>
    </row>
    <row r="1563" ht="18.95" customHeight="1" spans="8:14">
      <c r="H1563" s="46"/>
      <c r="I1563" s="33"/>
      <c r="J1563" s="875" t="s">
        <v>5494</v>
      </c>
      <c r="K1563" s="33" t="s">
        <v>5495</v>
      </c>
      <c r="L1563" s="13" t="s">
        <v>2062</v>
      </c>
      <c r="M1563" s="13">
        <v>20</v>
      </c>
      <c r="N1563" s="74"/>
    </row>
    <row r="1564" ht="18.95" customHeight="1" spans="8:14">
      <c r="H1564" s="46"/>
      <c r="I1564" s="33"/>
      <c r="J1564" s="875" t="s">
        <v>5496</v>
      </c>
      <c r="K1564" s="33" t="s">
        <v>5497</v>
      </c>
      <c r="L1564" s="13" t="s">
        <v>2062</v>
      </c>
      <c r="M1564" s="13">
        <v>443</v>
      </c>
      <c r="N1564" s="74"/>
    </row>
    <row r="1565" ht="18.95" customHeight="1" spans="8:14">
      <c r="H1565" s="46"/>
      <c r="I1565" s="875" t="s">
        <v>5282</v>
      </c>
      <c r="J1565" s="875" t="s">
        <v>5498</v>
      </c>
      <c r="K1565" s="33" t="s">
        <v>5499</v>
      </c>
      <c r="L1565" s="13" t="s">
        <v>2062</v>
      </c>
      <c r="M1565" s="13">
        <v>160</v>
      </c>
      <c r="N1565" s="74"/>
    </row>
    <row r="1566" ht="18.95" customHeight="1" spans="8:14">
      <c r="H1566" s="46"/>
      <c r="I1566" s="33"/>
      <c r="J1566" s="875" t="s">
        <v>5500</v>
      </c>
      <c r="K1566" s="33" t="s">
        <v>4095</v>
      </c>
      <c r="L1566" s="13" t="s">
        <v>2062</v>
      </c>
      <c r="M1566" s="13">
        <v>0</v>
      </c>
      <c r="N1566" s="74"/>
    </row>
    <row r="1567" ht="18.95" customHeight="1" spans="8:14">
      <c r="H1567" s="46"/>
      <c r="I1567" s="33"/>
      <c r="J1567" s="875" t="s">
        <v>5501</v>
      </c>
      <c r="K1567" s="33" t="s">
        <v>5502</v>
      </c>
      <c r="L1567" s="13" t="s">
        <v>2062</v>
      </c>
      <c r="M1567" s="13">
        <v>0</v>
      </c>
      <c r="N1567" s="74"/>
    </row>
    <row r="1568" ht="18.95" customHeight="1" spans="8:14">
      <c r="H1568" s="46"/>
      <c r="I1568" s="33"/>
      <c r="J1568" s="875" t="s">
        <v>5503</v>
      </c>
      <c r="K1568" s="33" t="s">
        <v>5504</v>
      </c>
      <c r="L1568" s="13" t="s">
        <v>2062</v>
      </c>
      <c r="M1568" s="13"/>
      <c r="N1568" s="74"/>
    </row>
    <row r="1569" ht="18.95" customHeight="1" spans="8:14">
      <c r="H1569" s="46"/>
      <c r="I1569" s="33"/>
      <c r="J1569" s="875" t="s">
        <v>5505</v>
      </c>
      <c r="K1569" s="33" t="s">
        <v>5506</v>
      </c>
      <c r="L1569" s="13" t="s">
        <v>2062</v>
      </c>
      <c r="M1569" s="13">
        <v>100</v>
      </c>
      <c r="N1569" s="74"/>
    </row>
    <row r="1570" ht="18.95" customHeight="1" spans="8:14">
      <c r="H1570" s="46"/>
      <c r="I1570" s="875" t="s">
        <v>5282</v>
      </c>
      <c r="J1570" s="875" t="s">
        <v>5507</v>
      </c>
      <c r="K1570" s="33" t="s">
        <v>5508</v>
      </c>
      <c r="L1570" s="13" t="s">
        <v>2062</v>
      </c>
      <c r="M1570" s="13">
        <v>600</v>
      </c>
      <c r="N1570" s="74"/>
    </row>
    <row r="1571" ht="18.95" customHeight="1" spans="8:14">
      <c r="H1571" s="46"/>
      <c r="I1571" s="33"/>
      <c r="J1571" s="875" t="s">
        <v>5509</v>
      </c>
      <c r="K1571" s="33" t="s">
        <v>4095</v>
      </c>
      <c r="L1571" s="13" t="s">
        <v>2062</v>
      </c>
      <c r="M1571" s="13">
        <v>0</v>
      </c>
      <c r="N1571" s="74"/>
    </row>
    <row r="1572" ht="18.95" customHeight="1" spans="8:14">
      <c r="H1572" s="46"/>
      <c r="I1572" s="33"/>
      <c r="J1572" s="875" t="s">
        <v>5510</v>
      </c>
      <c r="K1572" s="33" t="s">
        <v>5502</v>
      </c>
      <c r="L1572" s="13" t="s">
        <v>2062</v>
      </c>
      <c r="M1572" s="13">
        <v>0</v>
      </c>
      <c r="N1572" s="74"/>
    </row>
    <row r="1573" ht="18.95" customHeight="1" spans="8:14">
      <c r="H1573" s="46"/>
      <c r="I1573" s="33"/>
      <c r="J1573" s="875" t="s">
        <v>5511</v>
      </c>
      <c r="K1573" s="33" t="s">
        <v>4108</v>
      </c>
      <c r="L1573" s="13" t="s">
        <v>2062</v>
      </c>
      <c r="M1573" s="13">
        <v>10</v>
      </c>
      <c r="N1573" s="74"/>
    </row>
    <row r="1574" ht="18.95" customHeight="1" spans="8:14">
      <c r="H1574" s="46"/>
      <c r="I1574" s="33"/>
      <c r="J1574" s="875" t="s">
        <v>5512</v>
      </c>
      <c r="K1574" s="33" t="s">
        <v>5419</v>
      </c>
      <c r="L1574" s="13" t="s">
        <v>2062</v>
      </c>
      <c r="M1574" s="13">
        <v>0</v>
      </c>
      <c r="N1574" s="74"/>
    </row>
    <row r="1575" ht="18.95" customHeight="1" spans="8:14">
      <c r="H1575" s="46"/>
      <c r="I1575" s="33"/>
      <c r="J1575" s="875" t="s">
        <v>5513</v>
      </c>
      <c r="K1575" s="33" t="s">
        <v>5514</v>
      </c>
      <c r="L1575" s="13" t="s">
        <v>2062</v>
      </c>
      <c r="M1575" s="13">
        <v>590</v>
      </c>
      <c r="N1575" s="74"/>
    </row>
    <row r="1576" ht="18.95" customHeight="1" spans="8:14">
      <c r="H1576" s="76" t="s">
        <v>5515</v>
      </c>
      <c r="I1576" s="33" t="s">
        <v>5516</v>
      </c>
      <c r="J1576" s="875" t="s">
        <v>5516</v>
      </c>
      <c r="K1576" s="33" t="s">
        <v>5517</v>
      </c>
      <c r="L1576" s="13" t="s">
        <v>2062</v>
      </c>
      <c r="M1576" s="13">
        <v>166</v>
      </c>
      <c r="N1576" s="74"/>
    </row>
    <row r="1577" ht="18.95" customHeight="1" spans="8:14">
      <c r="H1577" s="76" t="s">
        <v>561</v>
      </c>
      <c r="I1577" s="33" t="s">
        <v>5518</v>
      </c>
      <c r="J1577" s="875" t="s">
        <v>5518</v>
      </c>
      <c r="K1577" s="33" t="s">
        <v>5315</v>
      </c>
      <c r="L1577" s="13" t="s">
        <v>2062</v>
      </c>
      <c r="M1577" s="13">
        <v>151</v>
      </c>
      <c r="N1577" s="74"/>
    </row>
    <row r="1578" ht="18.95" customHeight="1" spans="8:14">
      <c r="H1578" s="76" t="s">
        <v>5519</v>
      </c>
      <c r="I1578" s="33" t="s">
        <v>5520</v>
      </c>
      <c r="J1578" s="875" t="s">
        <v>5520</v>
      </c>
      <c r="K1578" s="33" t="s">
        <v>5521</v>
      </c>
      <c r="L1578" s="13" t="s">
        <v>2062</v>
      </c>
      <c r="M1578" s="13">
        <v>0</v>
      </c>
      <c r="N1578" s="74"/>
    </row>
    <row r="1579" ht="18.95" customHeight="1" spans="8:14">
      <c r="H1579" s="76" t="s">
        <v>5522</v>
      </c>
      <c r="I1579" s="33" t="s">
        <v>5523</v>
      </c>
      <c r="J1579" s="875" t="s">
        <v>5523</v>
      </c>
      <c r="K1579" s="33" t="s">
        <v>5524</v>
      </c>
      <c r="L1579" s="13" t="s">
        <v>2062</v>
      </c>
      <c r="M1579" s="13">
        <v>0</v>
      </c>
      <c r="N1579" s="74"/>
    </row>
    <row r="1580" ht="18.95" customHeight="1" spans="8:14">
      <c r="H1580" s="76" t="s">
        <v>596</v>
      </c>
      <c r="I1580" s="33" t="s">
        <v>5525</v>
      </c>
      <c r="J1580" s="875" t="s">
        <v>5525</v>
      </c>
      <c r="K1580" s="33" t="s">
        <v>5526</v>
      </c>
      <c r="L1580" s="13" t="s">
        <v>2062</v>
      </c>
      <c r="M1580" s="13">
        <v>15</v>
      </c>
      <c r="N1580" s="74"/>
    </row>
    <row r="1581" ht="18.95" customHeight="1" spans="8:14">
      <c r="H1581" s="76" t="s">
        <v>5527</v>
      </c>
      <c r="I1581" s="33" t="s">
        <v>5528</v>
      </c>
      <c r="J1581" s="875" t="s">
        <v>5528</v>
      </c>
      <c r="K1581" s="33" t="s">
        <v>5529</v>
      </c>
      <c r="L1581" s="13" t="s">
        <v>2062</v>
      </c>
      <c r="M1581" s="13">
        <v>0</v>
      </c>
      <c r="N1581" s="74"/>
    </row>
    <row r="1582" ht="18.95" customHeight="1" spans="8:14">
      <c r="H1582" s="76" t="s">
        <v>561</v>
      </c>
      <c r="I1582" s="33" t="s">
        <v>5530</v>
      </c>
      <c r="J1582" s="875" t="s">
        <v>5530</v>
      </c>
      <c r="K1582" s="33" t="s">
        <v>5315</v>
      </c>
      <c r="L1582" s="13" t="s">
        <v>2062</v>
      </c>
      <c r="M1582" s="13">
        <v>0</v>
      </c>
      <c r="N1582" s="74"/>
    </row>
    <row r="1583" ht="18.95" customHeight="1" spans="8:14">
      <c r="H1583" s="76" t="s">
        <v>5519</v>
      </c>
      <c r="I1583" s="33" t="s">
        <v>5531</v>
      </c>
      <c r="J1583" s="875" t="s">
        <v>5531</v>
      </c>
      <c r="K1583" s="33" t="s">
        <v>5521</v>
      </c>
      <c r="L1583" s="13" t="s">
        <v>2062</v>
      </c>
      <c r="M1583" s="13">
        <v>0</v>
      </c>
      <c r="N1583" s="74"/>
    </row>
    <row r="1584" ht="18.95" customHeight="1" spans="8:14">
      <c r="H1584" s="76" t="s">
        <v>5532</v>
      </c>
      <c r="I1584" s="33" t="s">
        <v>5533</v>
      </c>
      <c r="J1584" s="875" t="s">
        <v>5533</v>
      </c>
      <c r="K1584" s="33" t="s">
        <v>5534</v>
      </c>
      <c r="L1584" s="13" t="s">
        <v>2062</v>
      </c>
      <c r="M1584" s="13">
        <v>0</v>
      </c>
      <c r="N1584" s="74"/>
    </row>
    <row r="1585" ht="18.95" customHeight="1" spans="8:14">
      <c r="H1585" s="76" t="s">
        <v>5535</v>
      </c>
      <c r="I1585" s="33" t="s">
        <v>5536</v>
      </c>
      <c r="J1585" s="875" t="s">
        <v>5536</v>
      </c>
      <c r="K1585" s="33" t="s">
        <v>5537</v>
      </c>
      <c r="L1585" s="13" t="s">
        <v>2062</v>
      </c>
      <c r="M1585" s="13">
        <v>0</v>
      </c>
      <c r="N1585" s="74"/>
    </row>
    <row r="1586" ht="18.95" customHeight="1" spans="8:14">
      <c r="H1586" s="76" t="s">
        <v>5538</v>
      </c>
      <c r="I1586" s="33" t="s">
        <v>5539</v>
      </c>
      <c r="J1586" s="875" t="s">
        <v>5539</v>
      </c>
      <c r="K1586" s="33" t="s">
        <v>5540</v>
      </c>
      <c r="L1586" s="13" t="s">
        <v>2062</v>
      </c>
      <c r="M1586" s="13">
        <v>0</v>
      </c>
      <c r="N1586" s="74"/>
    </row>
    <row r="1587" ht="18.95" customHeight="1" spans="8:14">
      <c r="H1587" s="76" t="s">
        <v>5541</v>
      </c>
      <c r="I1587" s="33" t="s">
        <v>5542</v>
      </c>
      <c r="J1587" s="875" t="s">
        <v>5542</v>
      </c>
      <c r="K1587" s="33" t="s">
        <v>4160</v>
      </c>
      <c r="L1587" s="13" t="s">
        <v>2062</v>
      </c>
      <c r="M1587" s="13">
        <v>0</v>
      </c>
      <c r="N1587" s="74"/>
    </row>
    <row r="1588" ht="18.95" customHeight="1" spans="8:14">
      <c r="H1588" s="76" t="s">
        <v>5543</v>
      </c>
      <c r="I1588" s="33" t="s">
        <v>5544</v>
      </c>
      <c r="J1588" s="875" t="s">
        <v>5544</v>
      </c>
      <c r="K1588" s="33" t="s">
        <v>5545</v>
      </c>
      <c r="L1588" s="13" t="s">
        <v>2062</v>
      </c>
      <c r="M1588" s="13">
        <v>0</v>
      </c>
      <c r="N1588" s="74"/>
    </row>
    <row r="1589" ht="18.95" customHeight="1" spans="8:14">
      <c r="H1589" s="76" t="s">
        <v>5546</v>
      </c>
      <c r="I1589" s="33" t="s">
        <v>5547</v>
      </c>
      <c r="J1589" s="875" t="s">
        <v>5547</v>
      </c>
      <c r="K1589" s="33" t="s">
        <v>5548</v>
      </c>
      <c r="L1589" s="13" t="s">
        <v>2062</v>
      </c>
      <c r="M1589" s="13">
        <v>0</v>
      </c>
      <c r="N1589" s="74"/>
    </row>
    <row r="1590" ht="18.95" customHeight="1" spans="8:14">
      <c r="H1590" s="76" t="s">
        <v>5541</v>
      </c>
      <c r="I1590" s="33" t="s">
        <v>5549</v>
      </c>
      <c r="J1590" s="875" t="s">
        <v>5549</v>
      </c>
      <c r="K1590" s="33" t="s">
        <v>4160</v>
      </c>
      <c r="L1590" s="13" t="s">
        <v>2062</v>
      </c>
      <c r="M1590" s="13">
        <v>0</v>
      </c>
      <c r="N1590" s="74"/>
    </row>
    <row r="1591" ht="18.95" customHeight="1" spans="8:14">
      <c r="H1591" s="76" t="s">
        <v>5550</v>
      </c>
      <c r="I1591" s="33" t="s">
        <v>5551</v>
      </c>
      <c r="J1591" s="875" t="s">
        <v>5551</v>
      </c>
      <c r="K1591" s="33" t="s">
        <v>5552</v>
      </c>
      <c r="L1591" s="13" t="s">
        <v>2062</v>
      </c>
      <c r="M1591" s="13">
        <v>0</v>
      </c>
      <c r="N1591" s="74"/>
    </row>
    <row r="1592" ht="18.95" customHeight="1" spans="8:14">
      <c r="H1592" s="76" t="s">
        <v>5553</v>
      </c>
      <c r="I1592" s="33" t="s">
        <v>5554</v>
      </c>
      <c r="J1592" s="875" t="s">
        <v>5554</v>
      </c>
      <c r="K1592" s="33" t="s">
        <v>5555</v>
      </c>
      <c r="L1592" s="13" t="s">
        <v>2062</v>
      </c>
      <c r="M1592" s="13">
        <v>0</v>
      </c>
      <c r="N1592" s="74"/>
    </row>
    <row r="1593" ht="18.95" customHeight="1" spans="8:14">
      <c r="H1593" s="76" t="s">
        <v>598</v>
      </c>
      <c r="I1593" s="33" t="s">
        <v>5556</v>
      </c>
      <c r="J1593" s="875" t="s">
        <v>5556</v>
      </c>
      <c r="K1593" s="33" t="s">
        <v>5557</v>
      </c>
      <c r="L1593" s="13" t="s">
        <v>2062</v>
      </c>
      <c r="M1593" s="13">
        <v>0</v>
      </c>
      <c r="N1593" s="74"/>
    </row>
    <row r="1594" ht="18.95" customHeight="1" spans="8:14">
      <c r="H1594" s="76" t="s">
        <v>5558</v>
      </c>
      <c r="I1594" s="875" t="s">
        <v>5559</v>
      </c>
      <c r="J1594" s="875" t="s">
        <v>5560</v>
      </c>
      <c r="K1594" s="33" t="s">
        <v>5561</v>
      </c>
      <c r="L1594" s="13" t="s">
        <v>2062</v>
      </c>
      <c r="M1594" s="13"/>
      <c r="N1594" s="74"/>
    </row>
    <row r="1595" ht="18.95" customHeight="1" spans="8:14">
      <c r="H1595" s="76" t="s">
        <v>5562</v>
      </c>
      <c r="I1595" s="875" t="s">
        <v>5563</v>
      </c>
      <c r="J1595" s="875" t="s">
        <v>5564</v>
      </c>
      <c r="K1595" s="33" t="s">
        <v>5565</v>
      </c>
      <c r="L1595" s="13" t="s">
        <v>2062</v>
      </c>
      <c r="M1595" s="13"/>
      <c r="N1595" s="74"/>
    </row>
    <row r="1596" ht="18.95" customHeight="1" spans="8:14">
      <c r="H1596" s="76" t="s">
        <v>5566</v>
      </c>
      <c r="I1596" s="875" t="s">
        <v>5567</v>
      </c>
      <c r="J1596" s="875" t="s">
        <v>5568</v>
      </c>
      <c r="K1596" s="33" t="s">
        <v>5569</v>
      </c>
      <c r="L1596" s="13" t="s">
        <v>2062</v>
      </c>
      <c r="M1596" s="13"/>
      <c r="N1596" s="74"/>
    </row>
    <row r="1597" ht="18.95" customHeight="1" spans="8:14">
      <c r="H1597" s="76" t="s">
        <v>5570</v>
      </c>
      <c r="I1597" s="875" t="s">
        <v>5571</v>
      </c>
      <c r="J1597" s="875" t="s">
        <v>5572</v>
      </c>
      <c r="K1597" s="33" t="s">
        <v>5573</v>
      </c>
      <c r="L1597" s="13" t="s">
        <v>2062</v>
      </c>
      <c r="M1597" s="13"/>
      <c r="N1597" s="74"/>
    </row>
    <row r="1598" ht="18.95" customHeight="1" spans="8:14">
      <c r="H1598" s="46" t="s">
        <v>599</v>
      </c>
      <c r="I1598" s="33" t="s">
        <v>1208</v>
      </c>
      <c r="J1598" s="875" t="s">
        <v>1208</v>
      </c>
      <c r="K1598" s="33" t="s">
        <v>1968</v>
      </c>
      <c r="L1598" s="13" t="s">
        <v>2062</v>
      </c>
      <c r="M1598" s="13">
        <v>0</v>
      </c>
      <c r="N1598" s="74"/>
    </row>
    <row r="1599" ht="18.95" customHeight="1" spans="8:14">
      <c r="H1599" s="46"/>
      <c r="I1599" s="875" t="s">
        <v>5282</v>
      </c>
      <c r="J1599" s="875" t="s">
        <v>4263</v>
      </c>
      <c r="K1599" s="33" t="s">
        <v>4264</v>
      </c>
      <c r="L1599" s="13" t="s">
        <v>2062</v>
      </c>
      <c r="M1599" s="13">
        <v>0</v>
      </c>
      <c r="N1599" s="74"/>
    </row>
    <row r="1600" ht="18.95" customHeight="1" spans="8:14">
      <c r="H1600" s="46"/>
      <c r="I1600" s="33"/>
      <c r="J1600" s="875" t="s">
        <v>5574</v>
      </c>
      <c r="K1600" s="33" t="s">
        <v>5575</v>
      </c>
      <c r="L1600" s="13" t="s">
        <v>2062</v>
      </c>
      <c r="M1600" s="13">
        <v>0</v>
      </c>
      <c r="N1600" s="74"/>
    </row>
    <row r="1601" ht="18.95" customHeight="1" spans="8:14">
      <c r="H1601" s="46"/>
      <c r="I1601" s="33"/>
      <c r="J1601" s="875" t="s">
        <v>5576</v>
      </c>
      <c r="K1601" s="33" t="s">
        <v>5577</v>
      </c>
      <c r="L1601" s="13" t="s">
        <v>2062</v>
      </c>
      <c r="M1601" s="13">
        <v>0</v>
      </c>
      <c r="N1601" s="74"/>
    </row>
    <row r="1602" ht="18.95" customHeight="1" spans="8:14">
      <c r="H1602" s="46" t="s">
        <v>5578</v>
      </c>
      <c r="I1602" s="875" t="s">
        <v>5579</v>
      </c>
      <c r="J1602" s="875" t="s">
        <v>4345</v>
      </c>
      <c r="K1602" s="33" t="s">
        <v>4346</v>
      </c>
      <c r="L1602" s="13" t="s">
        <v>2062</v>
      </c>
      <c r="M1602" s="13">
        <v>0</v>
      </c>
      <c r="N1602" s="74"/>
    </row>
    <row r="1603" ht="18.95" customHeight="1" spans="8:14">
      <c r="H1603" s="46" t="s">
        <v>5580</v>
      </c>
      <c r="I1603" s="875" t="s">
        <v>5581</v>
      </c>
      <c r="J1603" s="875" t="s">
        <v>5582</v>
      </c>
      <c r="K1603" s="33" t="s">
        <v>5583</v>
      </c>
      <c r="L1603" s="13" t="s">
        <v>2062</v>
      </c>
      <c r="M1603" s="13">
        <v>0</v>
      </c>
      <c r="N1603" s="74"/>
    </row>
    <row r="1604" ht="18.95" customHeight="1" spans="8:14">
      <c r="H1604" s="76" t="s">
        <v>5584</v>
      </c>
      <c r="I1604" s="33" t="s">
        <v>5585</v>
      </c>
      <c r="J1604" s="875" t="s">
        <v>5585</v>
      </c>
      <c r="K1604" s="33" t="s">
        <v>5586</v>
      </c>
      <c r="L1604" s="13" t="s">
        <v>2062</v>
      </c>
      <c r="M1604" s="13">
        <v>0</v>
      </c>
      <c r="N1604" s="74"/>
    </row>
    <row r="1605" ht="18.95" customHeight="1" spans="8:14">
      <c r="H1605" s="76" t="s">
        <v>899</v>
      </c>
      <c r="I1605" s="33" t="s">
        <v>5587</v>
      </c>
      <c r="J1605" s="875" t="s">
        <v>5587</v>
      </c>
      <c r="K1605" s="33" t="s">
        <v>5588</v>
      </c>
      <c r="L1605" s="13" t="s">
        <v>2062</v>
      </c>
      <c r="M1605" s="13">
        <v>0</v>
      </c>
      <c r="N1605" s="74"/>
    </row>
    <row r="1606" ht="18.95" customHeight="1" spans="8:14">
      <c r="H1606" s="76" t="s">
        <v>898</v>
      </c>
      <c r="I1606" s="33" t="s">
        <v>5589</v>
      </c>
      <c r="J1606" s="875" t="s">
        <v>5589</v>
      </c>
      <c r="K1606" s="33" t="s">
        <v>4275</v>
      </c>
      <c r="L1606" s="13" t="s">
        <v>2062</v>
      </c>
      <c r="M1606" s="13">
        <v>0</v>
      </c>
      <c r="N1606" s="74"/>
    </row>
    <row r="1607" ht="18.95" customHeight="1" spans="8:14">
      <c r="H1607" s="76" t="s">
        <v>5590</v>
      </c>
      <c r="I1607" s="33" t="s">
        <v>5591</v>
      </c>
      <c r="J1607" s="875" t="s">
        <v>5591</v>
      </c>
      <c r="K1607" s="33" t="s">
        <v>5592</v>
      </c>
      <c r="L1607" s="13" t="s">
        <v>2062</v>
      </c>
      <c r="M1607" s="13">
        <v>0</v>
      </c>
      <c r="N1607" s="74"/>
    </row>
    <row r="1608" ht="18.95" customHeight="1" spans="8:14">
      <c r="H1608" s="76" t="s">
        <v>5593</v>
      </c>
      <c r="I1608" s="33" t="s">
        <v>5594</v>
      </c>
      <c r="J1608" s="875" t="s">
        <v>5594</v>
      </c>
      <c r="K1608" s="33" t="s">
        <v>5595</v>
      </c>
      <c r="L1608" s="13" t="s">
        <v>2062</v>
      </c>
      <c r="M1608" s="13">
        <v>0</v>
      </c>
      <c r="N1608" s="74"/>
    </row>
    <row r="1609" ht="18.95" customHeight="1" spans="8:14">
      <c r="H1609" s="46"/>
      <c r="I1609" s="875" t="s">
        <v>5282</v>
      </c>
      <c r="J1609" s="875" t="s">
        <v>5596</v>
      </c>
      <c r="K1609" s="33" t="s">
        <v>5597</v>
      </c>
      <c r="L1609" s="13" t="s">
        <v>2062</v>
      </c>
      <c r="M1609" s="13">
        <v>0</v>
      </c>
      <c r="N1609" s="74"/>
    </row>
    <row r="1610" ht="18.95" customHeight="1" spans="8:14">
      <c r="H1610" s="46"/>
      <c r="I1610" s="33"/>
      <c r="J1610" s="875" t="s">
        <v>5598</v>
      </c>
      <c r="K1610" s="33" t="s">
        <v>5592</v>
      </c>
      <c r="L1610" s="13" t="s">
        <v>2062</v>
      </c>
      <c r="M1610" s="13">
        <v>0</v>
      </c>
      <c r="N1610" s="74"/>
    </row>
    <row r="1611" ht="18.95" customHeight="1" spans="8:14">
      <c r="H1611" s="46"/>
      <c r="I1611" s="33"/>
      <c r="J1611" s="875" t="s">
        <v>5599</v>
      </c>
      <c r="K1611" s="33" t="s">
        <v>5588</v>
      </c>
      <c r="L1611" s="13" t="s">
        <v>2062</v>
      </c>
      <c r="M1611" s="13">
        <v>0</v>
      </c>
      <c r="N1611" s="74"/>
    </row>
    <row r="1612" ht="18.95" customHeight="1" spans="8:14">
      <c r="H1612" s="46"/>
      <c r="I1612" s="33"/>
      <c r="J1612" s="875" t="s">
        <v>5600</v>
      </c>
      <c r="K1612" s="33" t="s">
        <v>5601</v>
      </c>
      <c r="L1612" s="13" t="s">
        <v>2062</v>
      </c>
      <c r="M1612" s="13">
        <v>0</v>
      </c>
      <c r="N1612" s="74"/>
    </row>
    <row r="1613" ht="18.95" customHeight="1" spans="8:14">
      <c r="H1613" s="76" t="s">
        <v>5602</v>
      </c>
      <c r="I1613" s="33" t="s">
        <v>5603</v>
      </c>
      <c r="J1613" s="875" t="s">
        <v>5603</v>
      </c>
      <c r="K1613" s="33" t="s">
        <v>5604</v>
      </c>
      <c r="L1613" s="13" t="s">
        <v>2062</v>
      </c>
      <c r="M1613" s="13">
        <v>0</v>
      </c>
      <c r="N1613" s="74"/>
    </row>
    <row r="1614" ht="18.95" customHeight="1" spans="8:14">
      <c r="H1614" s="76" t="s">
        <v>5590</v>
      </c>
      <c r="I1614" s="33" t="s">
        <v>5605</v>
      </c>
      <c r="J1614" s="875" t="s">
        <v>5605</v>
      </c>
      <c r="K1614" s="33" t="s">
        <v>5592</v>
      </c>
      <c r="L1614" s="13" t="s">
        <v>2062</v>
      </c>
      <c r="M1614" s="13">
        <v>0</v>
      </c>
      <c r="N1614" s="74"/>
    </row>
    <row r="1615" ht="18.95" customHeight="1" spans="8:14">
      <c r="H1615" s="76" t="s">
        <v>5606</v>
      </c>
      <c r="I1615" s="33" t="s">
        <v>5607</v>
      </c>
      <c r="J1615" s="875" t="s">
        <v>5607</v>
      </c>
      <c r="K1615" s="33" t="s">
        <v>5608</v>
      </c>
      <c r="L1615" s="13" t="s">
        <v>2062</v>
      </c>
      <c r="M1615" s="13">
        <v>0</v>
      </c>
      <c r="N1615" s="74"/>
    </row>
    <row r="1616" ht="18.95" customHeight="1" spans="8:14">
      <c r="H1616" s="76" t="s">
        <v>5609</v>
      </c>
      <c r="I1616" s="33" t="s">
        <v>5610</v>
      </c>
      <c r="J1616" s="875" t="s">
        <v>5610</v>
      </c>
      <c r="K1616" s="33" t="s">
        <v>5611</v>
      </c>
      <c r="L1616" s="13" t="s">
        <v>2062</v>
      </c>
      <c r="M1616" s="13">
        <v>0</v>
      </c>
      <c r="N1616" s="74"/>
    </row>
    <row r="1617" ht="18.95" customHeight="1" spans="8:14">
      <c r="H1617" s="76" t="s">
        <v>5612</v>
      </c>
      <c r="I1617" s="33" t="s">
        <v>5613</v>
      </c>
      <c r="J1617" s="875" t="s">
        <v>5613</v>
      </c>
      <c r="K1617" s="33" t="s">
        <v>5614</v>
      </c>
      <c r="L1617" s="13" t="s">
        <v>2062</v>
      </c>
      <c r="M1617" s="13">
        <v>0</v>
      </c>
      <c r="N1617" s="74"/>
    </row>
    <row r="1618" ht="18.95" customHeight="1" spans="8:14">
      <c r="H1618" s="76" t="s">
        <v>5615</v>
      </c>
      <c r="I1618" s="33" t="s">
        <v>5616</v>
      </c>
      <c r="J1618" s="875" t="s">
        <v>5616</v>
      </c>
      <c r="K1618" s="33" t="s">
        <v>5617</v>
      </c>
      <c r="L1618" s="13" t="s">
        <v>2062</v>
      </c>
      <c r="M1618" s="13">
        <v>0</v>
      </c>
      <c r="N1618" s="74"/>
    </row>
    <row r="1619" ht="18.95" customHeight="1" spans="8:14">
      <c r="H1619" s="76" t="s">
        <v>5618</v>
      </c>
      <c r="I1619" s="33" t="s">
        <v>5619</v>
      </c>
      <c r="J1619" s="875" t="s">
        <v>5619</v>
      </c>
      <c r="K1619" s="33" t="s">
        <v>4301</v>
      </c>
      <c r="L1619" s="13" t="s">
        <v>2062</v>
      </c>
      <c r="M1619" s="13">
        <v>0</v>
      </c>
      <c r="N1619" s="74"/>
    </row>
    <row r="1620" ht="18.95" customHeight="1" spans="8:14">
      <c r="H1620" s="76" t="s">
        <v>5620</v>
      </c>
      <c r="I1620" s="33" t="s">
        <v>5621</v>
      </c>
      <c r="J1620" s="875" t="s">
        <v>5621</v>
      </c>
      <c r="K1620" s="33" t="s">
        <v>5622</v>
      </c>
      <c r="L1620" s="13" t="s">
        <v>2062</v>
      </c>
      <c r="M1620" s="13">
        <v>0</v>
      </c>
      <c r="N1620" s="74"/>
    </row>
    <row r="1621" ht="18.95" customHeight="1" spans="8:14">
      <c r="H1621" s="76" t="s">
        <v>5623</v>
      </c>
      <c r="I1621" s="33" t="s">
        <v>5624</v>
      </c>
      <c r="J1621" s="875" t="s">
        <v>5624</v>
      </c>
      <c r="K1621" s="33" t="s">
        <v>5625</v>
      </c>
      <c r="L1621" s="13" t="s">
        <v>2062</v>
      </c>
      <c r="M1621" s="13">
        <v>0</v>
      </c>
      <c r="N1621" s="74"/>
    </row>
    <row r="1622" ht="18.95" customHeight="1" spans="8:14">
      <c r="H1622" s="76" t="s">
        <v>5626</v>
      </c>
      <c r="I1622" s="33" t="s">
        <v>5627</v>
      </c>
      <c r="J1622" s="875" t="s">
        <v>5627</v>
      </c>
      <c r="K1622" s="33" t="s">
        <v>5628</v>
      </c>
      <c r="L1622" s="13" t="s">
        <v>2062</v>
      </c>
      <c r="M1622" s="13">
        <v>0</v>
      </c>
      <c r="N1622" s="74"/>
    </row>
    <row r="1623" ht="18.95" customHeight="1" spans="8:14">
      <c r="H1623" s="76" t="s">
        <v>5629</v>
      </c>
      <c r="I1623" s="33" t="s">
        <v>5630</v>
      </c>
      <c r="J1623" s="875" t="s">
        <v>5630</v>
      </c>
      <c r="K1623" s="33" t="s">
        <v>5631</v>
      </c>
      <c r="L1623" s="13" t="s">
        <v>2062</v>
      </c>
      <c r="M1623" s="13">
        <v>0</v>
      </c>
      <c r="N1623" s="74"/>
    </row>
    <row r="1624" ht="18.95" customHeight="1" spans="8:14">
      <c r="H1624" s="76" t="s">
        <v>5632</v>
      </c>
      <c r="I1624" s="33" t="s">
        <v>5633</v>
      </c>
      <c r="J1624" s="875" t="s">
        <v>5633</v>
      </c>
      <c r="K1624" s="33" t="s">
        <v>5634</v>
      </c>
      <c r="L1624" s="13" t="s">
        <v>2062</v>
      </c>
      <c r="M1624" s="13">
        <v>0</v>
      </c>
      <c r="N1624" s="74"/>
    </row>
    <row r="1625" ht="18.95" customHeight="1" spans="8:14">
      <c r="H1625" s="76" t="s">
        <v>5635</v>
      </c>
      <c r="I1625" s="875" t="s">
        <v>5636</v>
      </c>
      <c r="J1625" s="875" t="s">
        <v>5636</v>
      </c>
      <c r="K1625" s="33" t="s">
        <v>5637</v>
      </c>
      <c r="L1625" s="13" t="s">
        <v>2062</v>
      </c>
      <c r="M1625" s="13">
        <v>0</v>
      </c>
      <c r="N1625" s="74"/>
    </row>
    <row r="1626" ht="18.95" customHeight="1" spans="8:14">
      <c r="H1626" s="76" t="s">
        <v>5638</v>
      </c>
      <c r="I1626" s="875" t="s">
        <v>5639</v>
      </c>
      <c r="J1626" s="875" t="s">
        <v>5639</v>
      </c>
      <c r="K1626" s="33" t="s">
        <v>5640</v>
      </c>
      <c r="L1626" s="13" t="s">
        <v>2062</v>
      </c>
      <c r="M1626" s="13">
        <v>0</v>
      </c>
      <c r="N1626" s="74"/>
    </row>
    <row r="1627" ht="18.95" customHeight="1" spans="8:14">
      <c r="H1627" s="76" t="s">
        <v>5641</v>
      </c>
      <c r="I1627" s="875" t="s">
        <v>5642</v>
      </c>
      <c r="J1627" s="875" t="s">
        <v>5642</v>
      </c>
      <c r="K1627" s="33" t="s">
        <v>5643</v>
      </c>
      <c r="L1627" s="13" t="s">
        <v>2062</v>
      </c>
      <c r="M1627" s="13">
        <v>0</v>
      </c>
      <c r="N1627" s="74"/>
    </row>
    <row r="1628" ht="18.95" customHeight="1" spans="8:14">
      <c r="H1628" s="76" t="s">
        <v>5644</v>
      </c>
      <c r="I1628" s="875" t="s">
        <v>5645</v>
      </c>
      <c r="J1628" s="875" t="s">
        <v>5645</v>
      </c>
      <c r="K1628" s="33" t="s">
        <v>5646</v>
      </c>
      <c r="L1628" s="13" t="s">
        <v>2062</v>
      </c>
      <c r="M1628" s="13">
        <v>0</v>
      </c>
      <c r="N1628" s="74"/>
    </row>
    <row r="1629" ht="18.95" customHeight="1" spans="8:14">
      <c r="H1629" s="76" t="s">
        <v>5647</v>
      </c>
      <c r="I1629" s="875" t="s">
        <v>5648</v>
      </c>
      <c r="J1629" s="875" t="s">
        <v>5648</v>
      </c>
      <c r="K1629" s="33" t="s">
        <v>5649</v>
      </c>
      <c r="L1629" s="13" t="s">
        <v>2062</v>
      </c>
      <c r="M1629" s="13">
        <v>0</v>
      </c>
      <c r="N1629" s="74"/>
    </row>
    <row r="1630" ht="18.95" customHeight="1" spans="8:14">
      <c r="H1630" s="76" t="s">
        <v>5650</v>
      </c>
      <c r="I1630" s="875" t="s">
        <v>5651</v>
      </c>
      <c r="J1630" s="875" t="s">
        <v>5651</v>
      </c>
      <c r="K1630" s="33" t="s">
        <v>5652</v>
      </c>
      <c r="L1630" s="13" t="s">
        <v>2062</v>
      </c>
      <c r="M1630" s="13">
        <v>0</v>
      </c>
      <c r="N1630" s="74"/>
    </row>
    <row r="1631" ht="18.95" customHeight="1" spans="8:14">
      <c r="H1631" s="76" t="s">
        <v>5653</v>
      </c>
      <c r="I1631" s="875" t="s">
        <v>5654</v>
      </c>
      <c r="J1631" s="875" t="s">
        <v>5654</v>
      </c>
      <c r="K1631" s="33" t="s">
        <v>5655</v>
      </c>
      <c r="L1631" s="13" t="s">
        <v>2062</v>
      </c>
      <c r="M1631" s="13">
        <v>0</v>
      </c>
      <c r="N1631" s="74"/>
    </row>
    <row r="1632" ht="18.95" customHeight="1" spans="8:14">
      <c r="H1632" s="76" t="s">
        <v>5656</v>
      </c>
      <c r="I1632" s="875" t="s">
        <v>5657</v>
      </c>
      <c r="J1632" s="875" t="s">
        <v>5657</v>
      </c>
      <c r="K1632" s="33" t="s">
        <v>5658</v>
      </c>
      <c r="L1632" s="13" t="s">
        <v>2062</v>
      </c>
      <c r="M1632" s="13">
        <v>0</v>
      </c>
      <c r="N1632" s="74"/>
    </row>
    <row r="1633" ht="18.95" customHeight="1" spans="8:14">
      <c r="H1633" s="76" t="s">
        <v>5659</v>
      </c>
      <c r="I1633" s="875" t="s">
        <v>5660</v>
      </c>
      <c r="J1633" s="875" t="s">
        <v>5660</v>
      </c>
      <c r="K1633" s="33" t="s">
        <v>5661</v>
      </c>
      <c r="L1633" s="13" t="s">
        <v>2062</v>
      </c>
      <c r="M1633" s="13">
        <v>0</v>
      </c>
      <c r="N1633" s="74"/>
    </row>
    <row r="1634" ht="18.95" customHeight="1" spans="8:14">
      <c r="H1634" s="76" t="s">
        <v>5662</v>
      </c>
      <c r="I1634" s="875" t="s">
        <v>5663</v>
      </c>
      <c r="J1634" s="875" t="s">
        <v>5663</v>
      </c>
      <c r="K1634" s="33" t="s">
        <v>5664</v>
      </c>
      <c r="L1634" s="13" t="s">
        <v>2062</v>
      </c>
      <c r="M1634" s="13">
        <v>0</v>
      </c>
      <c r="N1634" s="74"/>
    </row>
    <row r="1635" ht="18.95" customHeight="1" spans="8:14">
      <c r="H1635" s="76" t="s">
        <v>5665</v>
      </c>
      <c r="I1635" s="875" t="s">
        <v>5666</v>
      </c>
      <c r="J1635" s="875" t="s">
        <v>5666</v>
      </c>
      <c r="K1635" s="33" t="s">
        <v>5667</v>
      </c>
      <c r="L1635" s="13" t="s">
        <v>2062</v>
      </c>
      <c r="M1635" s="13">
        <v>0</v>
      </c>
      <c r="N1635" s="74"/>
    </row>
    <row r="1636" ht="18.95" customHeight="1" spans="8:14">
      <c r="H1636" s="76" t="s">
        <v>5668</v>
      </c>
      <c r="I1636" s="875" t="s">
        <v>5669</v>
      </c>
      <c r="J1636" s="875" t="s">
        <v>5669</v>
      </c>
      <c r="K1636" s="33" t="s">
        <v>5670</v>
      </c>
      <c r="L1636" s="13" t="s">
        <v>2062</v>
      </c>
      <c r="M1636" s="13">
        <v>0</v>
      </c>
      <c r="N1636" s="74"/>
    </row>
    <row r="1637" ht="18.95" customHeight="1" spans="8:14">
      <c r="H1637" s="76" t="s">
        <v>5671</v>
      </c>
      <c r="I1637" s="875" t="s">
        <v>5672</v>
      </c>
      <c r="J1637" s="875" t="s">
        <v>5672</v>
      </c>
      <c r="K1637" s="33" t="s">
        <v>5673</v>
      </c>
      <c r="L1637" s="13" t="s">
        <v>2062</v>
      </c>
      <c r="M1637" s="13">
        <v>0</v>
      </c>
      <c r="N1637" s="74"/>
    </row>
    <row r="1638" ht="18.95" customHeight="1" spans="8:14">
      <c r="H1638" s="76" t="s">
        <v>5674</v>
      </c>
      <c r="I1638" s="875" t="s">
        <v>5675</v>
      </c>
      <c r="J1638" s="875" t="s">
        <v>5675</v>
      </c>
      <c r="K1638" s="33" t="s">
        <v>5676</v>
      </c>
      <c r="L1638" s="13" t="s">
        <v>2062</v>
      </c>
      <c r="M1638" s="13">
        <v>0</v>
      </c>
      <c r="N1638" s="74"/>
    </row>
    <row r="1639" ht="18.95" customHeight="1" spans="8:14">
      <c r="H1639" s="76" t="s">
        <v>5677</v>
      </c>
      <c r="I1639" s="875" t="s">
        <v>5678</v>
      </c>
      <c r="J1639" s="875" t="s">
        <v>5678</v>
      </c>
      <c r="K1639" s="33" t="s">
        <v>5679</v>
      </c>
      <c r="L1639" s="13" t="s">
        <v>2062</v>
      </c>
      <c r="M1639" s="13">
        <v>0</v>
      </c>
      <c r="N1639" s="74"/>
    </row>
    <row r="1640" ht="18.95" customHeight="1" spans="8:14">
      <c r="H1640" s="76" t="s">
        <v>5680</v>
      </c>
      <c r="I1640" s="875" t="s">
        <v>5681</v>
      </c>
      <c r="J1640" s="875" t="s">
        <v>5681</v>
      </c>
      <c r="K1640" s="33" t="s">
        <v>5682</v>
      </c>
      <c r="L1640" s="13" t="s">
        <v>2062</v>
      </c>
      <c r="M1640" s="13">
        <v>0</v>
      </c>
      <c r="N1640" s="74"/>
    </row>
    <row r="1641" ht="18.95" customHeight="1" spans="8:14">
      <c r="H1641" s="76" t="s">
        <v>5683</v>
      </c>
      <c r="I1641" s="875" t="s">
        <v>5684</v>
      </c>
      <c r="J1641" s="875" t="s">
        <v>5684</v>
      </c>
      <c r="K1641" s="33" t="s">
        <v>4380</v>
      </c>
      <c r="L1641" s="13" t="s">
        <v>2062</v>
      </c>
      <c r="M1641" s="13">
        <v>0</v>
      </c>
      <c r="N1641" s="74"/>
    </row>
    <row r="1642" ht="18.95" customHeight="1" spans="8:14">
      <c r="H1642" s="76" t="s">
        <v>5685</v>
      </c>
      <c r="I1642" s="33" t="s">
        <v>5686</v>
      </c>
      <c r="J1642" s="875" t="s">
        <v>5686</v>
      </c>
      <c r="K1642" s="33" t="s">
        <v>5687</v>
      </c>
      <c r="L1642" s="13" t="s">
        <v>2062</v>
      </c>
      <c r="M1642" s="13">
        <v>0</v>
      </c>
      <c r="N1642" s="74"/>
    </row>
    <row r="1643" ht="18.95" customHeight="1" spans="8:14">
      <c r="H1643" s="76" t="s">
        <v>5688</v>
      </c>
      <c r="I1643" s="875" t="s">
        <v>5689</v>
      </c>
      <c r="J1643" s="875" t="s">
        <v>5689</v>
      </c>
      <c r="K1643" s="33" t="s">
        <v>5690</v>
      </c>
      <c r="L1643" s="13" t="s">
        <v>2062</v>
      </c>
      <c r="M1643" s="13">
        <v>0</v>
      </c>
      <c r="N1643" s="74"/>
    </row>
    <row r="1644" ht="18.95" customHeight="1" spans="8:14">
      <c r="H1644" s="76" t="s">
        <v>5691</v>
      </c>
      <c r="I1644" s="875" t="s">
        <v>5692</v>
      </c>
      <c r="J1644" s="875" t="s">
        <v>5692</v>
      </c>
      <c r="K1644" s="33" t="s">
        <v>5693</v>
      </c>
      <c r="L1644" s="13" t="s">
        <v>2062</v>
      </c>
      <c r="M1644" s="13">
        <v>0</v>
      </c>
      <c r="N1644" s="74"/>
    </row>
    <row r="1645" ht="18.95" customHeight="1" spans="8:14">
      <c r="H1645" s="76" t="s">
        <v>5694</v>
      </c>
      <c r="I1645" s="33" t="s">
        <v>5695</v>
      </c>
      <c r="J1645" s="875" t="s">
        <v>5695</v>
      </c>
      <c r="K1645" s="33" t="s">
        <v>5696</v>
      </c>
      <c r="L1645" s="13" t="s">
        <v>2062</v>
      </c>
      <c r="M1645" s="13">
        <v>0</v>
      </c>
      <c r="N1645" s="74"/>
    </row>
    <row r="1646" ht="18.95" customHeight="1" spans="8:14">
      <c r="H1646" s="76" t="s">
        <v>5697</v>
      </c>
      <c r="I1646" s="33" t="s">
        <v>5698</v>
      </c>
      <c r="J1646" s="875" t="s">
        <v>5698</v>
      </c>
      <c r="K1646" s="33" t="s">
        <v>5699</v>
      </c>
      <c r="L1646" s="13" t="s">
        <v>2062</v>
      </c>
      <c r="M1646" s="13">
        <v>0</v>
      </c>
      <c r="N1646" s="74"/>
    </row>
    <row r="1647" ht="18.95" customHeight="1" spans="8:14">
      <c r="H1647" s="76" t="s">
        <v>5700</v>
      </c>
      <c r="I1647" s="33" t="s">
        <v>5701</v>
      </c>
      <c r="J1647" s="875" t="s">
        <v>5701</v>
      </c>
      <c r="K1647" s="33" t="s">
        <v>5702</v>
      </c>
      <c r="L1647" s="13" t="s">
        <v>2062</v>
      </c>
      <c r="M1647" s="13">
        <v>0</v>
      </c>
      <c r="N1647" s="74"/>
    </row>
    <row r="1648" ht="18.95" customHeight="1" spans="8:14">
      <c r="H1648" s="76" t="s">
        <v>5703</v>
      </c>
      <c r="I1648" s="33" t="s">
        <v>5704</v>
      </c>
      <c r="J1648" s="875" t="s">
        <v>5704</v>
      </c>
      <c r="K1648" s="33" t="s">
        <v>5705</v>
      </c>
      <c r="L1648" s="13" t="s">
        <v>2062</v>
      </c>
      <c r="M1648" s="13">
        <v>0</v>
      </c>
      <c r="N1648" s="74"/>
    </row>
    <row r="1649" ht="18.95" customHeight="1" spans="8:14">
      <c r="H1649" s="46" t="s">
        <v>600</v>
      </c>
      <c r="I1649" s="33" t="s">
        <v>1210</v>
      </c>
      <c r="J1649" s="875" t="s">
        <v>1210</v>
      </c>
      <c r="K1649" s="33" t="s">
        <v>1972</v>
      </c>
      <c r="L1649" s="13" t="s">
        <v>2062</v>
      </c>
      <c r="M1649" s="13">
        <v>0</v>
      </c>
      <c r="N1649" s="74"/>
    </row>
    <row r="1650" ht="18.95" customHeight="1" spans="8:14">
      <c r="H1650" s="76" t="s">
        <v>909</v>
      </c>
      <c r="I1650" s="33" t="s">
        <v>4540</v>
      </c>
      <c r="J1650" s="875" t="s">
        <v>4540</v>
      </c>
      <c r="K1650" s="33" t="s">
        <v>4541</v>
      </c>
      <c r="L1650" s="13" t="s">
        <v>2062</v>
      </c>
      <c r="M1650" s="13"/>
      <c r="N1650" s="74"/>
    </row>
    <row r="1651" ht="18.95" customHeight="1" spans="8:14">
      <c r="H1651" s="76" t="s">
        <v>5706</v>
      </c>
      <c r="I1651" s="33" t="s">
        <v>5707</v>
      </c>
      <c r="J1651" s="875" t="s">
        <v>5707</v>
      </c>
      <c r="K1651" s="33" t="s">
        <v>5708</v>
      </c>
      <c r="L1651" s="13" t="s">
        <v>2062</v>
      </c>
      <c r="M1651" s="13">
        <v>0</v>
      </c>
      <c r="N1651" s="74"/>
    </row>
    <row r="1652" ht="18.95" customHeight="1" spans="8:14">
      <c r="H1652" s="76" t="s">
        <v>5709</v>
      </c>
      <c r="I1652" s="33" t="s">
        <v>5710</v>
      </c>
      <c r="J1652" s="875" t="s">
        <v>5710</v>
      </c>
      <c r="K1652" s="33" t="s">
        <v>5711</v>
      </c>
      <c r="L1652" s="13" t="s">
        <v>2062</v>
      </c>
      <c r="M1652" s="13">
        <v>0</v>
      </c>
      <c r="N1652" s="74"/>
    </row>
    <row r="1653" ht="18.95" customHeight="1" spans="8:14">
      <c r="H1653" s="76" t="s">
        <v>5712</v>
      </c>
      <c r="I1653" s="33" t="s">
        <v>5713</v>
      </c>
      <c r="J1653" s="875" t="s">
        <v>5713</v>
      </c>
      <c r="K1653" s="33" t="s">
        <v>5714</v>
      </c>
      <c r="L1653" s="13" t="s">
        <v>2062</v>
      </c>
      <c r="M1653" s="13">
        <v>0</v>
      </c>
      <c r="N1653" s="74"/>
    </row>
    <row r="1654" ht="18.95" customHeight="1" spans="8:14">
      <c r="H1654" s="76" t="s">
        <v>5715</v>
      </c>
      <c r="I1654" s="33" t="s">
        <v>5716</v>
      </c>
      <c r="J1654" s="875" t="s">
        <v>5716</v>
      </c>
      <c r="K1654" s="33" t="s">
        <v>5717</v>
      </c>
      <c r="L1654" s="13" t="s">
        <v>2062</v>
      </c>
      <c r="M1654" s="13">
        <v>0</v>
      </c>
      <c r="N1654" s="74"/>
    </row>
    <row r="1655" ht="18.95" customHeight="1" spans="8:14">
      <c r="H1655" s="76" t="s">
        <v>869</v>
      </c>
      <c r="I1655" s="33" t="s">
        <v>5718</v>
      </c>
      <c r="J1655" s="875" t="s">
        <v>5718</v>
      </c>
      <c r="K1655" s="33" t="s">
        <v>5719</v>
      </c>
      <c r="L1655" s="13" t="s">
        <v>2062</v>
      </c>
      <c r="M1655" s="13">
        <v>0</v>
      </c>
      <c r="N1655" s="74"/>
    </row>
    <row r="1656" ht="18.95" customHeight="1" spans="8:14">
      <c r="H1656" s="76" t="s">
        <v>5720</v>
      </c>
      <c r="I1656" s="33" t="s">
        <v>5721</v>
      </c>
      <c r="J1656" s="875" t="s">
        <v>5721</v>
      </c>
      <c r="K1656" s="33" t="s">
        <v>5722</v>
      </c>
      <c r="L1656" s="13" t="s">
        <v>2062</v>
      </c>
      <c r="M1656" s="13">
        <v>0</v>
      </c>
      <c r="N1656" s="74"/>
    </row>
    <row r="1657" ht="18.95" customHeight="1" spans="8:14">
      <c r="H1657" s="76" t="s">
        <v>5723</v>
      </c>
      <c r="I1657" s="33" t="s">
        <v>5724</v>
      </c>
      <c r="J1657" s="875" t="s">
        <v>5724</v>
      </c>
      <c r="K1657" s="33" t="s">
        <v>5725</v>
      </c>
      <c r="L1657" s="13" t="s">
        <v>2062</v>
      </c>
      <c r="M1657" s="13">
        <v>0</v>
      </c>
      <c r="N1657" s="74"/>
    </row>
    <row r="1658" ht="18.95" customHeight="1" spans="8:14">
      <c r="H1658" s="76" t="s">
        <v>5726</v>
      </c>
      <c r="I1658" s="33" t="s">
        <v>5727</v>
      </c>
      <c r="J1658" s="875" t="s">
        <v>5727</v>
      </c>
      <c r="K1658" s="33" t="s">
        <v>5728</v>
      </c>
      <c r="L1658" s="13" t="s">
        <v>2062</v>
      </c>
      <c r="M1658" s="13">
        <v>0</v>
      </c>
      <c r="N1658" s="74"/>
    </row>
    <row r="1659" ht="18.95" customHeight="1" spans="8:14">
      <c r="H1659" s="76" t="s">
        <v>5729</v>
      </c>
      <c r="I1659" s="33" t="s">
        <v>5730</v>
      </c>
      <c r="J1659" s="875" t="s">
        <v>5730</v>
      </c>
      <c r="K1659" s="33" t="s">
        <v>5731</v>
      </c>
      <c r="L1659" s="13" t="s">
        <v>2062</v>
      </c>
      <c r="M1659" s="13">
        <v>0</v>
      </c>
      <c r="N1659" s="74"/>
    </row>
    <row r="1660" ht="18.95" customHeight="1" spans="8:14">
      <c r="H1660" s="76" t="s">
        <v>5732</v>
      </c>
      <c r="I1660" s="33" t="s">
        <v>5733</v>
      </c>
      <c r="J1660" s="875" t="s">
        <v>5733</v>
      </c>
      <c r="K1660" s="33" t="s">
        <v>5734</v>
      </c>
      <c r="L1660" s="13" t="s">
        <v>2062</v>
      </c>
      <c r="M1660" s="13">
        <v>0</v>
      </c>
      <c r="N1660" s="74"/>
    </row>
    <row r="1661" ht="18.95" customHeight="1" spans="8:14">
      <c r="H1661" s="76" t="s">
        <v>5735</v>
      </c>
      <c r="I1661" s="33" t="s">
        <v>5736</v>
      </c>
      <c r="J1661" s="875" t="s">
        <v>5736</v>
      </c>
      <c r="K1661" s="33" t="s">
        <v>5737</v>
      </c>
      <c r="L1661" s="13" t="s">
        <v>2062</v>
      </c>
      <c r="M1661" s="13">
        <v>0</v>
      </c>
      <c r="N1661" s="74"/>
    </row>
    <row r="1662" ht="18.95" customHeight="1" spans="8:14">
      <c r="H1662" s="76" t="s">
        <v>5738</v>
      </c>
      <c r="I1662" s="33" t="s">
        <v>5739</v>
      </c>
      <c r="J1662" s="875" t="s">
        <v>5739</v>
      </c>
      <c r="K1662" s="33" t="s">
        <v>5740</v>
      </c>
      <c r="L1662" s="13" t="s">
        <v>2062</v>
      </c>
      <c r="M1662" s="13">
        <v>0</v>
      </c>
      <c r="N1662" s="74"/>
    </row>
    <row r="1663" ht="18.95" customHeight="1" spans="8:14">
      <c r="H1663" s="76" t="s">
        <v>5741</v>
      </c>
      <c r="I1663" s="33" t="s">
        <v>5742</v>
      </c>
      <c r="J1663" s="875" t="s">
        <v>5742</v>
      </c>
      <c r="K1663" s="33" t="s">
        <v>5743</v>
      </c>
      <c r="L1663" s="13" t="s">
        <v>2062</v>
      </c>
      <c r="M1663" s="13">
        <v>0</v>
      </c>
      <c r="N1663" s="74"/>
    </row>
    <row r="1664" ht="18.95" customHeight="1" spans="8:14">
      <c r="H1664" s="76" t="s">
        <v>5744</v>
      </c>
      <c r="I1664" s="33" t="s">
        <v>5745</v>
      </c>
      <c r="J1664" s="875" t="s">
        <v>5745</v>
      </c>
      <c r="K1664" s="33" t="s">
        <v>5746</v>
      </c>
      <c r="L1664" s="13" t="s">
        <v>2062</v>
      </c>
      <c r="M1664" s="13">
        <v>0</v>
      </c>
      <c r="N1664" s="74"/>
    </row>
    <row r="1665" ht="18.95" customHeight="1" spans="8:14">
      <c r="H1665" s="76" t="s">
        <v>5747</v>
      </c>
      <c r="I1665" s="33" t="s">
        <v>5748</v>
      </c>
      <c r="J1665" s="875" t="s">
        <v>5748</v>
      </c>
      <c r="K1665" s="33" t="s">
        <v>5749</v>
      </c>
      <c r="L1665" s="13" t="s">
        <v>2062</v>
      </c>
      <c r="M1665" s="13">
        <v>0</v>
      </c>
      <c r="N1665" s="74"/>
    </row>
    <row r="1666" ht="18.95" customHeight="1" spans="8:14">
      <c r="H1666" s="76" t="s">
        <v>5750</v>
      </c>
      <c r="I1666" s="875" t="s">
        <v>5751</v>
      </c>
      <c r="J1666" s="875" t="s">
        <v>5751</v>
      </c>
      <c r="K1666" s="33" t="s">
        <v>5752</v>
      </c>
      <c r="L1666" s="13" t="s">
        <v>2062</v>
      </c>
      <c r="M1666" s="13">
        <v>0</v>
      </c>
      <c r="N1666" s="74"/>
    </row>
    <row r="1667" ht="18.95" customHeight="1" spans="8:14">
      <c r="H1667" s="76" t="s">
        <v>5753</v>
      </c>
      <c r="I1667" s="33" t="s">
        <v>5754</v>
      </c>
      <c r="J1667" s="875" t="s">
        <v>5754</v>
      </c>
      <c r="K1667" s="33" t="s">
        <v>5755</v>
      </c>
      <c r="L1667" s="13" t="s">
        <v>2062</v>
      </c>
      <c r="M1667" s="13">
        <v>0</v>
      </c>
      <c r="N1667" s="74"/>
    </row>
    <row r="1668" ht="18.95" customHeight="1" spans="8:14">
      <c r="H1668" s="46"/>
      <c r="I1668" s="875" t="s">
        <v>5282</v>
      </c>
      <c r="J1668" s="875" t="s">
        <v>5756</v>
      </c>
      <c r="K1668" s="33" t="s">
        <v>5757</v>
      </c>
      <c r="L1668" s="13" t="s">
        <v>2062</v>
      </c>
      <c r="M1668" s="13">
        <v>0</v>
      </c>
      <c r="N1668" s="74"/>
    </row>
    <row r="1669" ht="18.95" customHeight="1" spans="8:14">
      <c r="H1669" s="46"/>
      <c r="I1669" s="33"/>
      <c r="J1669" s="875" t="s">
        <v>5758</v>
      </c>
      <c r="K1669" s="33" t="s">
        <v>5759</v>
      </c>
      <c r="L1669" s="13" t="s">
        <v>2062</v>
      </c>
      <c r="M1669" s="13">
        <v>0</v>
      </c>
      <c r="N1669" s="74"/>
    </row>
    <row r="1670" ht="18.95" customHeight="1" spans="8:14">
      <c r="H1670" s="46"/>
      <c r="I1670" s="33"/>
      <c r="J1670" s="875" t="s">
        <v>5760</v>
      </c>
      <c r="K1670" s="33" t="s">
        <v>5761</v>
      </c>
      <c r="L1670" s="13" t="s">
        <v>2062</v>
      </c>
      <c r="M1670" s="13">
        <v>0</v>
      </c>
      <c r="N1670" s="74"/>
    </row>
    <row r="1671" ht="18.95" customHeight="1" spans="8:14">
      <c r="H1671" s="46"/>
      <c r="I1671" s="33"/>
      <c r="J1671" s="875" t="s">
        <v>5762</v>
      </c>
      <c r="K1671" s="33" t="s">
        <v>5763</v>
      </c>
      <c r="L1671" s="13" t="s">
        <v>2062</v>
      </c>
      <c r="M1671" s="13">
        <v>0</v>
      </c>
      <c r="N1671" s="74"/>
    </row>
    <row r="1672" ht="18.95" customHeight="1" spans="8:14">
      <c r="H1672" s="46"/>
      <c r="I1672" s="33"/>
      <c r="J1672" s="875" t="s">
        <v>5764</v>
      </c>
      <c r="K1672" s="33" t="s">
        <v>5765</v>
      </c>
      <c r="L1672" s="13" t="s">
        <v>2062</v>
      </c>
      <c r="M1672" s="13">
        <v>0</v>
      </c>
      <c r="N1672" s="74"/>
    </row>
    <row r="1673" ht="18.95" customHeight="1" spans="8:14">
      <c r="H1673" s="77" t="s">
        <v>5766</v>
      </c>
      <c r="I1673" s="33" t="s">
        <v>5767</v>
      </c>
      <c r="J1673" s="875" t="s">
        <v>5767</v>
      </c>
      <c r="K1673" s="33" t="s">
        <v>5768</v>
      </c>
      <c r="L1673" s="13" t="s">
        <v>2062</v>
      </c>
      <c r="M1673" s="13">
        <v>0</v>
      </c>
      <c r="N1673" s="74"/>
    </row>
    <row r="1674" ht="18.95" customHeight="1" spans="8:14">
      <c r="H1674" s="46" t="s">
        <v>601</v>
      </c>
      <c r="I1674" s="33" t="s">
        <v>1212</v>
      </c>
      <c r="J1674" s="875" t="s">
        <v>1212</v>
      </c>
      <c r="K1674" s="33" t="s">
        <v>1975</v>
      </c>
      <c r="L1674" s="13" t="s">
        <v>2062</v>
      </c>
      <c r="M1674" s="13">
        <v>0</v>
      </c>
      <c r="N1674" s="74"/>
    </row>
    <row r="1675" ht="18.95" customHeight="1" spans="8:14">
      <c r="H1675" s="76" t="s">
        <v>555</v>
      </c>
      <c r="I1675" s="33" t="s">
        <v>5769</v>
      </c>
      <c r="J1675" s="875" t="s">
        <v>5769</v>
      </c>
      <c r="K1675" s="33" t="s">
        <v>5770</v>
      </c>
      <c r="L1675" s="13" t="s">
        <v>2062</v>
      </c>
      <c r="M1675" s="13">
        <v>0</v>
      </c>
      <c r="N1675" s="74"/>
    </row>
    <row r="1676" ht="18.95" customHeight="1" spans="8:14">
      <c r="H1676" s="76" t="s">
        <v>5771</v>
      </c>
      <c r="I1676" s="33" t="s">
        <v>5772</v>
      </c>
      <c r="J1676" s="875" t="s">
        <v>5772</v>
      </c>
      <c r="K1676" s="33" t="s">
        <v>5773</v>
      </c>
      <c r="L1676" s="13" t="s">
        <v>2062</v>
      </c>
      <c r="M1676" s="13">
        <v>0</v>
      </c>
      <c r="N1676" s="74"/>
    </row>
    <row r="1677" ht="18.95" customHeight="1" spans="8:14">
      <c r="H1677" s="76" t="s">
        <v>5774</v>
      </c>
      <c r="I1677" s="33" t="s">
        <v>5775</v>
      </c>
      <c r="J1677" s="875" t="s">
        <v>5775</v>
      </c>
      <c r="K1677" s="33" t="s">
        <v>5776</v>
      </c>
      <c r="L1677" s="13" t="s">
        <v>2062</v>
      </c>
      <c r="M1677" s="13">
        <v>0</v>
      </c>
      <c r="N1677" s="74"/>
    </row>
    <row r="1678" ht="18.95" customHeight="1" spans="8:14">
      <c r="H1678" s="76" t="s">
        <v>5777</v>
      </c>
      <c r="I1678" s="33" t="s">
        <v>5778</v>
      </c>
      <c r="J1678" s="875" t="s">
        <v>5778</v>
      </c>
      <c r="K1678" s="33" t="s">
        <v>5779</v>
      </c>
      <c r="L1678" s="13" t="s">
        <v>2062</v>
      </c>
      <c r="M1678" s="13">
        <v>0</v>
      </c>
      <c r="N1678" s="74"/>
    </row>
    <row r="1679" ht="18.95" customHeight="1" spans="8:14">
      <c r="H1679" s="76" t="s">
        <v>5780</v>
      </c>
      <c r="I1679" s="33" t="s">
        <v>5781</v>
      </c>
      <c r="J1679" s="875" t="s">
        <v>5781</v>
      </c>
      <c r="K1679" s="33" t="s">
        <v>5782</v>
      </c>
      <c r="L1679" s="13" t="s">
        <v>2062</v>
      </c>
      <c r="M1679" s="13">
        <v>0</v>
      </c>
      <c r="N1679" s="74"/>
    </row>
    <row r="1680" ht="18.95" customHeight="1" spans="8:14">
      <c r="H1680" s="76" t="s">
        <v>5783</v>
      </c>
      <c r="I1680" s="33" t="s">
        <v>5784</v>
      </c>
      <c r="J1680" s="875" t="s">
        <v>5784</v>
      </c>
      <c r="K1680" s="33" t="s">
        <v>5785</v>
      </c>
      <c r="L1680" s="13" t="s">
        <v>2062</v>
      </c>
      <c r="M1680" s="13">
        <v>0</v>
      </c>
      <c r="N1680" s="74"/>
    </row>
    <row r="1681" ht="18.95" customHeight="1" spans="8:14">
      <c r="H1681" s="46" t="s">
        <v>602</v>
      </c>
      <c r="I1681" s="33" t="s">
        <v>1224</v>
      </c>
      <c r="J1681" s="875" t="s">
        <v>1224</v>
      </c>
      <c r="K1681" s="33" t="s">
        <v>1116</v>
      </c>
      <c r="L1681" s="13" t="s">
        <v>2062</v>
      </c>
      <c r="M1681" s="13">
        <v>1337</v>
      </c>
      <c r="N1681" s="74"/>
    </row>
    <row r="1682" ht="18.95" customHeight="1" spans="8:14">
      <c r="H1682" s="76" t="s">
        <v>5786</v>
      </c>
      <c r="I1682" s="33" t="s">
        <v>5787</v>
      </c>
      <c r="J1682" s="875" t="s">
        <v>5787</v>
      </c>
      <c r="K1682" s="33" t="s">
        <v>5788</v>
      </c>
      <c r="L1682" s="13" t="s">
        <v>2062</v>
      </c>
      <c r="M1682" s="13">
        <v>0</v>
      </c>
      <c r="N1682" s="74"/>
    </row>
    <row r="1683" ht="18.95" customHeight="1" spans="8:14">
      <c r="H1683" s="76" t="s">
        <v>603</v>
      </c>
      <c r="I1683" s="875" t="s">
        <v>5789</v>
      </c>
      <c r="J1683" s="875" t="s">
        <v>5790</v>
      </c>
      <c r="K1683" s="33" t="s">
        <v>5791</v>
      </c>
      <c r="L1683" s="13" t="s">
        <v>2062</v>
      </c>
      <c r="M1683" s="13"/>
      <c r="N1683" s="74"/>
    </row>
    <row r="1684" ht="18.95" customHeight="1" spans="8:14">
      <c r="H1684" s="77" t="s">
        <v>5792</v>
      </c>
      <c r="I1684" s="875" t="s">
        <v>5793</v>
      </c>
      <c r="J1684" s="875" t="s">
        <v>5794</v>
      </c>
      <c r="K1684" s="33" t="s">
        <v>5795</v>
      </c>
      <c r="L1684" s="13" t="s">
        <v>2062</v>
      </c>
      <c r="M1684" s="13"/>
      <c r="N1684" s="74"/>
    </row>
    <row r="1685" ht="18.75" customHeight="1" spans="8:14">
      <c r="H1685" s="76" t="s">
        <v>5796</v>
      </c>
      <c r="I1685" s="875" t="s">
        <v>5797</v>
      </c>
      <c r="J1685" s="875" t="s">
        <v>5798</v>
      </c>
      <c r="K1685" s="33" t="s">
        <v>5799</v>
      </c>
      <c r="L1685" s="13" t="s">
        <v>2062</v>
      </c>
      <c r="M1685" s="13"/>
      <c r="N1685" s="74"/>
    </row>
    <row r="1686" ht="18.95" customHeight="1" spans="8:14">
      <c r="H1686" s="76" t="s">
        <v>5800</v>
      </c>
      <c r="I1686" s="875" t="s">
        <v>5801</v>
      </c>
      <c r="J1686" s="875" t="s">
        <v>5802</v>
      </c>
      <c r="K1686" s="33" t="s">
        <v>5803</v>
      </c>
      <c r="L1686" s="13" t="s">
        <v>2062</v>
      </c>
      <c r="M1686" s="13"/>
      <c r="N1686" s="74"/>
    </row>
    <row r="1687" ht="18.95" customHeight="1" spans="8:14">
      <c r="H1687" s="76" t="s">
        <v>5804</v>
      </c>
      <c r="I1687" s="875" t="s">
        <v>5805</v>
      </c>
      <c r="J1687" s="875" t="s">
        <v>5806</v>
      </c>
      <c r="K1687" s="33" t="s">
        <v>5807</v>
      </c>
      <c r="L1687" s="13" t="s">
        <v>2062</v>
      </c>
      <c r="M1687" s="13"/>
      <c r="N1687" s="74"/>
    </row>
    <row r="1688" ht="18.95" customHeight="1" spans="8:14">
      <c r="H1688" s="76" t="s">
        <v>5808</v>
      </c>
      <c r="I1688" s="875" t="s">
        <v>5809</v>
      </c>
      <c r="J1688" s="875" t="s">
        <v>5810</v>
      </c>
      <c r="K1688" s="33" t="s">
        <v>5811</v>
      </c>
      <c r="L1688" s="13" t="s">
        <v>2062</v>
      </c>
      <c r="M1688" s="13"/>
      <c r="N1688" s="74"/>
    </row>
    <row r="1689" ht="18.95" customHeight="1" spans="8:14">
      <c r="H1689" s="76" t="s">
        <v>5812</v>
      </c>
      <c r="I1689" s="875" t="s">
        <v>5813</v>
      </c>
      <c r="J1689" s="875" t="s">
        <v>5814</v>
      </c>
      <c r="K1689" s="33" t="s">
        <v>5815</v>
      </c>
      <c r="L1689" s="13" t="s">
        <v>2062</v>
      </c>
      <c r="M1689" s="13"/>
      <c r="N1689" s="74"/>
    </row>
    <row r="1690" ht="18.95" customHeight="1" spans="8:14">
      <c r="H1690" s="76" t="s">
        <v>606</v>
      </c>
      <c r="I1690" s="875" t="s">
        <v>5816</v>
      </c>
      <c r="J1690" s="875" t="s">
        <v>5817</v>
      </c>
      <c r="K1690" s="33" t="s">
        <v>5818</v>
      </c>
      <c r="L1690" s="13" t="s">
        <v>2062</v>
      </c>
      <c r="M1690" s="13"/>
      <c r="N1690" s="74"/>
    </row>
    <row r="1691" ht="18.95" customHeight="1" spans="8:14">
      <c r="H1691" s="76" t="s">
        <v>5819</v>
      </c>
      <c r="I1691" s="875" t="s">
        <v>5820</v>
      </c>
      <c r="J1691" s="875" t="s">
        <v>5821</v>
      </c>
      <c r="K1691" s="33" t="s">
        <v>5822</v>
      </c>
      <c r="L1691" s="13" t="s">
        <v>2062</v>
      </c>
      <c r="M1691" s="13"/>
      <c r="N1691" s="74"/>
    </row>
    <row r="1692" ht="18.95" customHeight="1" spans="8:14">
      <c r="H1692" s="76" t="s">
        <v>607</v>
      </c>
      <c r="I1692" s="33" t="s">
        <v>5823</v>
      </c>
      <c r="J1692" s="875" t="s">
        <v>5823</v>
      </c>
      <c r="K1692" s="33" t="s">
        <v>5824</v>
      </c>
      <c r="L1692" s="13" t="s">
        <v>2062</v>
      </c>
      <c r="M1692" s="13">
        <v>1337</v>
      </c>
      <c r="N1692" s="74"/>
    </row>
    <row r="1693" ht="18.95" customHeight="1" spans="8:14">
      <c r="H1693" s="77" t="s">
        <v>608</v>
      </c>
      <c r="I1693" s="33" t="s">
        <v>5825</v>
      </c>
      <c r="J1693" s="875" t="s">
        <v>5825</v>
      </c>
      <c r="K1693" s="33" t="s">
        <v>5826</v>
      </c>
      <c r="L1693" s="13" t="s">
        <v>2062</v>
      </c>
      <c r="M1693" s="13">
        <v>930</v>
      </c>
      <c r="N1693" s="74"/>
    </row>
    <row r="1694" ht="18.95" customHeight="1" spans="8:14">
      <c r="H1694" s="76" t="s">
        <v>609</v>
      </c>
      <c r="I1694" s="33" t="s">
        <v>5827</v>
      </c>
      <c r="J1694" s="875" t="s">
        <v>5827</v>
      </c>
      <c r="K1694" s="33" t="s">
        <v>5828</v>
      </c>
      <c r="L1694" s="13" t="s">
        <v>2062</v>
      </c>
      <c r="M1694" s="13">
        <v>181</v>
      </c>
      <c r="N1694" s="74"/>
    </row>
    <row r="1695" ht="18.95" customHeight="1" spans="8:14">
      <c r="H1695" s="76" t="s">
        <v>610</v>
      </c>
      <c r="I1695" s="33" t="s">
        <v>5829</v>
      </c>
      <c r="J1695" s="875" t="s">
        <v>5829</v>
      </c>
      <c r="K1695" s="33" t="s">
        <v>5830</v>
      </c>
      <c r="L1695" s="13" t="s">
        <v>2062</v>
      </c>
      <c r="M1695" s="13">
        <v>120</v>
      </c>
      <c r="N1695" s="74"/>
    </row>
    <row r="1696" ht="18.95" customHeight="1" spans="8:14">
      <c r="H1696" s="76" t="s">
        <v>5831</v>
      </c>
      <c r="I1696" s="33" t="s">
        <v>5832</v>
      </c>
      <c r="J1696" s="875" t="s">
        <v>5832</v>
      </c>
      <c r="K1696" s="33" t="s">
        <v>5833</v>
      </c>
      <c r="L1696" s="13" t="s">
        <v>2062</v>
      </c>
      <c r="M1696" s="13">
        <v>0</v>
      </c>
      <c r="N1696" s="74"/>
    </row>
    <row r="1697" ht="18.95" customHeight="1" spans="8:14">
      <c r="H1697" s="76" t="s">
        <v>611</v>
      </c>
      <c r="I1697" s="33" t="s">
        <v>5834</v>
      </c>
      <c r="J1697" s="875" t="s">
        <v>5834</v>
      </c>
      <c r="K1697" s="33" t="s">
        <v>5835</v>
      </c>
      <c r="L1697" s="13" t="s">
        <v>2062</v>
      </c>
      <c r="M1697" s="13">
        <v>39</v>
      </c>
      <c r="N1697" s="74"/>
    </row>
    <row r="1698" ht="18.95" customHeight="1" spans="8:14">
      <c r="H1698" s="72"/>
      <c r="I1698" s="875" t="s">
        <v>5836</v>
      </c>
      <c r="J1698" s="875" t="s">
        <v>5837</v>
      </c>
      <c r="K1698" s="33" t="s">
        <v>5838</v>
      </c>
      <c r="L1698" s="13" t="s">
        <v>2062</v>
      </c>
      <c r="M1698" s="73">
        <v>0</v>
      </c>
      <c r="N1698" s="80"/>
    </row>
    <row r="1699" ht="18.95" customHeight="1" spans="8:14">
      <c r="H1699" s="72"/>
      <c r="I1699" s="875" t="s">
        <v>5836</v>
      </c>
      <c r="J1699" s="875" t="s">
        <v>5839</v>
      </c>
      <c r="K1699" s="33" t="s">
        <v>5840</v>
      </c>
      <c r="L1699" s="13" t="s">
        <v>2062</v>
      </c>
      <c r="M1699" s="13">
        <v>0</v>
      </c>
      <c r="N1699" s="80"/>
    </row>
    <row r="1700" ht="18.95" customHeight="1" spans="8:14">
      <c r="H1700" s="76" t="s">
        <v>5841</v>
      </c>
      <c r="I1700" s="33" t="s">
        <v>5842</v>
      </c>
      <c r="J1700" s="875" t="s">
        <v>5842</v>
      </c>
      <c r="K1700" s="33" t="s">
        <v>5843</v>
      </c>
      <c r="L1700" s="13" t="s">
        <v>2062</v>
      </c>
      <c r="M1700" s="13">
        <v>18</v>
      </c>
      <c r="N1700" s="74"/>
    </row>
    <row r="1701" ht="18.95" customHeight="1" spans="8:14">
      <c r="H1701" s="76" t="s">
        <v>5844</v>
      </c>
      <c r="I1701" s="33" t="s">
        <v>5845</v>
      </c>
      <c r="J1701" s="875" t="s">
        <v>5845</v>
      </c>
      <c r="K1701" s="33" t="s">
        <v>5846</v>
      </c>
      <c r="L1701" s="13" t="s">
        <v>2062</v>
      </c>
      <c r="M1701" s="13">
        <v>0</v>
      </c>
      <c r="N1701" s="74"/>
    </row>
    <row r="1702" ht="18.95" customHeight="1" spans="8:14">
      <c r="H1702" s="76" t="s">
        <v>5847</v>
      </c>
      <c r="I1702" s="33" t="s">
        <v>5848</v>
      </c>
      <c r="J1702" s="875" t="s">
        <v>5848</v>
      </c>
      <c r="K1702" s="33" t="s">
        <v>5849</v>
      </c>
      <c r="L1702" s="13" t="s">
        <v>2062</v>
      </c>
      <c r="M1702" s="13">
        <v>0</v>
      </c>
      <c r="N1702" s="74"/>
    </row>
    <row r="1703" ht="18.95" customHeight="1" spans="8:14">
      <c r="H1703" s="76" t="s">
        <v>5850</v>
      </c>
      <c r="I1703" s="875" t="s">
        <v>5851</v>
      </c>
      <c r="J1703" s="875" t="s">
        <v>5852</v>
      </c>
      <c r="K1703" s="33" t="s">
        <v>5849</v>
      </c>
      <c r="L1703" s="13" t="s">
        <v>2062</v>
      </c>
      <c r="M1703" s="13"/>
      <c r="N1703" s="74"/>
    </row>
    <row r="1704" ht="18.95" customHeight="1" spans="8:14">
      <c r="H1704" s="76" t="s">
        <v>613</v>
      </c>
      <c r="I1704" s="875" t="s">
        <v>5836</v>
      </c>
      <c r="J1704" s="875" t="s">
        <v>5836</v>
      </c>
      <c r="K1704" s="33" t="s">
        <v>5853</v>
      </c>
      <c r="L1704" s="13" t="s">
        <v>2062</v>
      </c>
      <c r="M1704" s="13">
        <v>49</v>
      </c>
      <c r="N1704" s="74"/>
    </row>
    <row r="1705" ht="18.95" customHeight="1" spans="8:14">
      <c r="H1705" s="79" t="s">
        <v>507</v>
      </c>
      <c r="I1705" s="58" t="str">
        <f>""</f>
        <v/>
      </c>
      <c r="J1705" s="884" t="s">
        <v>5854</v>
      </c>
      <c r="K1705" s="80" t="s">
        <v>5855</v>
      </c>
      <c r="L1705" s="73" t="s">
        <v>2062</v>
      </c>
      <c r="M1705" s="13">
        <v>30860</v>
      </c>
      <c r="N1705" s="74"/>
    </row>
    <row r="1706" ht="18.95" customHeight="1" spans="8:14">
      <c r="H1706" s="48" t="s">
        <v>508</v>
      </c>
      <c r="I1706" s="16" t="s">
        <v>5130</v>
      </c>
      <c r="J1706" s="75" t="str">
        <f>""</f>
        <v/>
      </c>
      <c r="K1706" s="49"/>
      <c r="L1706" s="13" t="s">
        <v>2062</v>
      </c>
      <c r="M1706" s="73">
        <v>0</v>
      </c>
      <c r="N1706" s="80"/>
    </row>
    <row r="1707" ht="18.95" customHeight="1" spans="8:14">
      <c r="H1707" s="48" t="s">
        <v>617</v>
      </c>
      <c r="I1707" s="16" t="s">
        <v>5856</v>
      </c>
      <c r="J1707" s="75" t="str">
        <f>""</f>
        <v/>
      </c>
      <c r="K1707" s="49"/>
      <c r="L1707" s="13" t="s">
        <v>2062</v>
      </c>
      <c r="M1707" s="13">
        <v>0</v>
      </c>
      <c r="N1707" s="80"/>
    </row>
    <row r="1708" ht="18.95" customHeight="1" spans="8:14">
      <c r="H1708" s="48" t="s">
        <v>618</v>
      </c>
      <c r="I1708" s="16" t="s">
        <v>5857</v>
      </c>
      <c r="J1708" s="885" t="s">
        <v>5857</v>
      </c>
      <c r="K1708" s="74" t="s">
        <v>5858</v>
      </c>
      <c r="L1708" s="13" t="s">
        <v>2062</v>
      </c>
      <c r="M1708" s="13">
        <v>0</v>
      </c>
      <c r="N1708" s="74"/>
    </row>
    <row r="1709" ht="18.95" customHeight="1" spans="8:14">
      <c r="H1709" s="48" t="s">
        <v>619</v>
      </c>
      <c r="I1709" s="16" t="s">
        <v>5859</v>
      </c>
      <c r="J1709" s="885" t="s">
        <v>5859</v>
      </c>
      <c r="K1709" s="74" t="s">
        <v>5860</v>
      </c>
      <c r="L1709" s="13" t="s">
        <v>2062</v>
      </c>
      <c r="M1709" s="13">
        <v>0</v>
      </c>
      <c r="N1709" s="74"/>
    </row>
    <row r="1710" ht="18.95" customHeight="1" spans="8:14">
      <c r="H1710" s="48" t="s">
        <v>620</v>
      </c>
      <c r="I1710" s="16" t="s">
        <v>5861</v>
      </c>
      <c r="J1710" s="885" t="s">
        <v>5861</v>
      </c>
      <c r="K1710" s="74" t="s">
        <v>512</v>
      </c>
      <c r="L1710" s="13" t="s">
        <v>2062</v>
      </c>
      <c r="M1710" s="13">
        <v>0</v>
      </c>
      <c r="N1710" s="74"/>
    </row>
    <row r="1711" ht="18.95" customHeight="1" spans="8:14">
      <c r="H1711" s="48" t="s">
        <v>5862</v>
      </c>
      <c r="I1711" s="16" t="s">
        <v>5863</v>
      </c>
      <c r="J1711" s="885" t="s">
        <v>5863</v>
      </c>
      <c r="K1711" s="74" t="s">
        <v>519</v>
      </c>
      <c r="L1711" s="13" t="s">
        <v>2062</v>
      </c>
      <c r="M1711" s="13">
        <v>520</v>
      </c>
      <c r="N1711" s="81"/>
    </row>
    <row r="1712" spans="8:14">
      <c r="H1712" s="79" t="s">
        <v>521</v>
      </c>
      <c r="I1712" s="58" t="str">
        <f>""</f>
        <v/>
      </c>
      <c r="J1712" s="82" t="str">
        <f>""</f>
        <v/>
      </c>
      <c r="K1712" s="80" t="s">
        <v>521</v>
      </c>
      <c r="L1712" s="73" t="s">
        <v>2062</v>
      </c>
      <c r="M1712" s="39">
        <v>31380</v>
      </c>
      <c r="N1712" s="74"/>
    </row>
  </sheetData>
  <autoFilter ref="A6:N1712">
    <extLst/>
  </autoFilter>
  <mergeCells count="3">
    <mergeCell ref="A2:N2"/>
    <mergeCell ref="A4:G4"/>
    <mergeCell ref="H4:N4"/>
  </mergeCells>
  <dataValidations count="4">
    <dataValidation type="textLength" operator="lessThanOrEqual" allowBlank="1" showInputMessage="1" showErrorMessage="1" errorTitle="提示" error="此处最多只能输入 [9] 个字符。" sqref="C7:C158 J7:J1712">
      <formula1>9</formula1>
    </dataValidation>
    <dataValidation type="textLength" operator="lessThanOrEqual" allowBlank="1" showInputMessage="1" showErrorMessage="1" errorTitle="提示" error="此处最多只能输入 [20] 个字符。" sqref="F6:G6 M6:N6 E7:E158 L7:L1712">
      <formula1>20</formula1>
    </dataValidation>
    <dataValidation type="custom" allowBlank="1" showInputMessage="1" showErrorMessage="1" errorTitle="提示" error="对不起，此处只能输入数字。" sqref="F7 G7 M7:N7 F8 G8 M8:N8 F9 G9 M9:N9 F10 G10 M10 N10 F11 G11 M11 N11 F12 G12 M12:N12 F13 G13 M13:N13 F14 G14 M14 N14 F15 G15 M15 N15 F16 G16 M16 N16 F17 G17 M17 N17 F18 G18 M18 N18 F19 G19 M19 N19 F20 G20 M20 N20 F21 G21 M21 N21 F22 G22 M22 N22 F23 G23 M23 N23 F24 G24 M24 N24 F25 G25 M25 N25 F26 G26 M26 N26 F27 G27 M27 N27 F28 G28 M28 N28 F29 G29 M29 N29 F30 G30 M30 N30 F31 G31 M31 N31 F32 G32 M32 N32 F33 G33 M33 N33 F34 G34 M34 N34 F35 G35 M35 N35 F36 G36 M36 N36 F37 G37 M37 N37 F38 G38 M38 N38 F39 G39 M39 N39 F40 G40 M40 N40 F41 G41 M41 N41 F42 G42 M42 N42 F43 G43 M43 N43 F44 G44 M44 N44 F45 G45 M45 N45 F46 G46 M46 N46 F47 G47 M47 N47 F48 G48 M48 N48 F49 G49 M49 N49 F53 G53 M53 N53 F54 G54 M54 N54 F55 G55 M55 N55 F56 G56 M56 N56 F57 G57 M57 N57 F58 G58 M58 N58 F59 G59 M59 N59 F60 G60 M60 N60 F61 G61 M61 N61 F62 G62 M62 N62 F63 G63 M63 N63 F64 G64 M64 N64 F65 G65 M65 N65 F66 G66 M66 N66 F67 G67 M67 N67 F68 G68 M68 N68 F69 G69 M69 N69 F70 G70 M70 N70 F71 G71 M71 N71 F72 G72 M72 N72 F73 G73 M73 N73 F74 G74 M74 N74 F75 G75 M75 N75 F76 G76 M76 N76 F77 G77 M77 N77 F78 G78 M78 N78 F79 G79 M79 N79 F80 G80 M80 N80 F81 G81 M81 N81 F82 G82 M82 N82 F83 G83 M83 N83 F84 G84 M84 N84 F85 G85 M85 N85 F86 G86 M86 N86 F87 G87 M87 N87 F88 G88 M88 N88 F89 G89 M89 N89 F90 G90 M90 N90 F91 G91 M91 N91 F92 G92 M92 N92 F93 G93 M93 N93 F94 G94 M94 N94 F97 G97 M97 N97 F98 G98 M98 N98 F99 G99 M99 N99 F100 G100 M100 N100 F101 G101 M101 N101 F102 G102 M102 N102 F103 G103 M103 N103 F104 G104 M104 N104 F105 G105 M105 N105 F106 G106 M106 N106 F107 G107 M107 N107 F108 G108 M108 N108 F111 G111 M111 N111 F119 G119 M119 N119 F120 G120 M120 N120 F121 G121 M121 N121 F122 G122 M122 N122 F125 G125 M125 N125 F126 G126 M126 N126 F127 G127 M127 N127 F128 G128 M128 N128 F129 G129 M129 N129 F130 G130 M130 N130 F131 G131 M131 N131 F132 G132 M132 N132 F133 G133 M133 N133 F134 G134 M134 N134 F135 G135 M135 N135 F136 G136 M136 N136 F137 G137 M137 N137 F138 G138 M138 N138 F141 G141 M141 N141 F142 G142 M142 N142 F143 G143 M143 N143 F144 G144 M144 N144 F145 G145 M145 N145 F149 G149 M149 N149 F150 G150 M150 N150 F151 G151 M151 N151 F154 G154 M154 N154 F155 G155 M155 N155 F156 G156 M156 N156 F157 G157 M157 N157 F158 G158 M158 N158 M162 N162 M165 N165 M166 N166 M172 N172 M178 N178 M181 N181 M184 N184 M185 N185 M186 N186 M187 N187 M190 N190 M191 N191 M192 N192 M193 N193 M196 N196 M197 N197 M198 N198 M201 N201 M202 N202 M203 N203 M204 N204 M205 N205 M206 N206 M207 N207 M208 N208 M209 N209 M210 N210 M211 N211 M212 N212 M213 N213 M214 N214 M215 N215 M216 N216 M219 N219 M220 N220 M223 N223 M224 N224 M231 N231 M235 N235 M236 N236 M239 N239 M242 N242 M253 N253 M254 N254 M255 N255 M264 N264 M270 N270 M271 N271 M274 N274 M278 N278 M286 N286 M287 N287 M288 N288 M289 N289 M290 N290 M293 N293 M298 N298 M299 N299 M300 N300 M301 N301 M307 N307 M308 N308 M309 N309 M310 N310 M311 N311 M314 N314 M315 N315 M318 N318 M321 N321 M322 N322 M323 N323 M324 N324 M325 N325 M326 N326 M333 N333 M336 N336 M337 N337 M338 N338 M339 N339 M342 N342 M351 N351 M352 N352 M353 N353 M354 N354 M355 N355 M356 N356 M360 N360 M361 N361 M364 N364 M365 N365 M375 N375 M378 N378 M379 N379 M380 N380 M381 N381 M382 N382 M383 N383 M384 N384 M387 N387 M390 N390 M391 N391 M392 N392 M393 N393 M394 N394 M395 N395 M396 N396 M397 N397 M400 N400 M401 N401 M402 N402 M403 N403 M404 N404 M405 N405 M406 N406 M407 N407 M408 N408 M409 N409 M410 N410 M411 N411 M412 N412 M413 N413 M417 N417 M418 N418 M419 N419 M422 N422 M423 N423 M424 N424 M425 N425 M426 N426 M429 N429 M430 N430 M433 N433 M434 N434 M435 N435 M436 N436 M437 N437 M440 N440 M441 N441 M442 N442 M443 N443 M444 N444 M445 N445 M446 N446 M447 N447 M448 N448 M449 N449 M450 N450 M451 N451 M455 N455 M459 N459 M460 N460 M461 N461 M462 N462 M463 N463 M464 N464 M465 N465 M466 N466 M467 N467 M468 N468 M469 N469 M470 N470 M471 N471 M472 N472 M473 N473 M474 N474 M479 N479 M480 N480 M481 N481 M482 N482 M483 N483 M484 N484 M485 N485 M486 N486 M487 N487 M488 N488 M489 N489 M490 N490 M491 N491 M492 N492 M497 N497 M502 N502 M503 N503 M504 N504 M507 N507 M508 N508 M509 N509 M510 N510 M514 N514 M515 N515 M516 N516 M517 N517 M518 N518 M519 N519 M520 N520 M524 N524 M525 N525 M526 N526 M527 N527 M531 N531 M534 N534 M542 N542 M543 N543 M548 N548 M549 N549 M550 N550 M551 N551 F50:F52 F95:F96 F109:F110 F112:F113 F114:F118 F123:F124 F139:F140 F146:F148 F152:F153 G50:G52 G95:G96 G109:G110 G112:G113 G114:G118 G123:G124 G139:G140 G146:G148 G152:G153 M50:M52 M95:M96 M109:M110 M112:M113 M114:M118 M123:M124 M139:M140 M146:M148 M152:M153 M159:M161 M163:M164 M167:M171 M173:M175 M176:M177 M179:M180 M182:M183 M188:M189 M194:M195 M199:M200 M217:M218 M221:M222 M225:M226 M227:M230 M232:M234 M237:M238 M240:M241 M243:M248 M249:M252 M256:M257 M258:M263 M265:M266 M267:M269 M272:M273 M275:M277 M279:M280 M281:M282 M283:M285 M291:M292 M294:M295 M296:M297 M302:M304 M305:M306 M312:M313 M316:M317 M319:M320 M327:M332 M334:M335 M340:M341 M343:M350 M357:M359 M362:M363 M366:M369 M370:M374 M376:M377 M385:M386 M388:M389 M398:M399 M414:M416 M420:M421 M427:M428 M431:M432 M438:M439 M452:M454 M456:M458 M475:M478 M493:M496 M498:M499 M500:M501 M505:M506 M511:M513 M521:M523 M528:M530 M532:M533 M535:M537 M538:M541 M544:M545 M546:M547 M552:M553 M554:M564 M565:M570 M571:M577 M578:M612 M613:M716 M717:M1712 N50:N52 N95:N96 N109:N110 N112:N113 N114:N118 N123:N124 N139:N140 N146:N148 N152:N153 N159:N161 N163:N164 N167:N171 N173:N175 N176:N177 N179:N180 N182:N183 N188:N189 N194:N195 N199:N200 N217:N218 N221:N222 N225:N226 N227:N230 N232:N234 N237:N238 N240:N241 N243:N248 N249:N252 N256:N257 N258:N263 N265:N266 N267:N269 N272:N273 N275:N277 N279:N280 N281:N282 N283:N285 N291:N292 N294:N295 N296:N297 N302:N304 N305:N306 N312:N313 N316:N317 N319:N320 N327:N332 N334:N335 N340:N341 N343:N350 N357:N359 N362:N363 N366:N369 N370:N374 N376:N377 N385:N386 N388:N389 N398:N399 N414:N416 N420:N421 N427:N428 N431:N432 N438:N439 N452:N454 N456:N458 N475:N478 N493:N496 N498:N499 N500:N501 N505:N506 N511:N513 N521:N523 N528:N530 N532:N533 N535:N537 N538:N541 N544:N545 N546:N547 N552:N553 N554:N564 N565:N570 N571:N577 N578:N612 N613:N716 N717:N1712">
      <formula1>OR(F7="",ISNUMBER(F7))</formula1>
    </dataValidation>
    <dataValidation type="textLength" operator="lessThanOrEqual" allowBlank="1" showInputMessage="1" showErrorMessage="1" errorTitle="提示" error="此处最多只能输入 [100] 个字符。" sqref="D7:D158 K7:K1712">
      <formula1>100</formula1>
    </dataValidation>
  </dataValidations>
  <pageMargins left="0.699305555555556" right="0.699305555555556" top="0.75" bottom="0.75" header="0.3" footer="0.3"/>
  <pageSetup paperSize="9" orientation="portrait"/>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J51"/>
  <sheetViews>
    <sheetView workbookViewId="0">
      <selection activeCell="J36" sqref="J36"/>
    </sheetView>
  </sheetViews>
  <sheetFormatPr defaultColWidth="8.875" defaultRowHeight="13.5"/>
  <cols>
    <col min="1" max="1" width="33.375" style="738" customWidth="1"/>
    <col min="2" max="6" width="11.625" style="738" customWidth="1"/>
    <col min="7" max="7" width="8.875" style="738"/>
    <col min="8" max="10" width="15.625" style="738" customWidth="1"/>
    <col min="11" max="16384" width="8.875" style="738"/>
  </cols>
  <sheetData>
    <row r="1" ht="18" customHeight="1" spans="1:1">
      <c r="A1" s="510" t="s">
        <v>722</v>
      </c>
    </row>
    <row r="2" ht="30.95" customHeight="1" spans="1:6">
      <c r="A2" s="739" t="s">
        <v>723</v>
      </c>
      <c r="B2" s="740"/>
      <c r="C2" s="740"/>
      <c r="D2" s="740"/>
      <c r="E2" s="740"/>
      <c r="F2" s="740"/>
    </row>
    <row r="3" ht="18" customHeight="1" spans="1:10">
      <c r="A3" s="741" t="s">
        <v>2</v>
      </c>
      <c r="B3" s="741"/>
      <c r="C3" s="741"/>
      <c r="D3" s="741"/>
      <c r="E3" s="741"/>
      <c r="F3" s="741"/>
      <c r="H3" s="742"/>
      <c r="I3" s="742"/>
      <c r="J3" s="742"/>
    </row>
    <row r="4" s="737" customFormat="1" ht="60" customHeight="1" spans="1:10">
      <c r="A4" s="743" t="s">
        <v>3</v>
      </c>
      <c r="B4" s="744" t="s">
        <v>4</v>
      </c>
      <c r="C4" s="745" t="s">
        <v>706</v>
      </c>
      <c r="D4" s="744" t="s">
        <v>6</v>
      </c>
      <c r="E4" s="744" t="s">
        <v>7</v>
      </c>
      <c r="F4" s="526" t="s">
        <v>8</v>
      </c>
      <c r="H4" s="746"/>
      <c r="I4" s="746"/>
      <c r="J4" s="763"/>
    </row>
    <row r="5" ht="24" customHeight="1" spans="1:10">
      <c r="A5" s="747" t="s">
        <v>724</v>
      </c>
      <c r="B5" s="748">
        <f>SUM(B6:B8)</f>
        <v>7331</v>
      </c>
      <c r="C5" s="748">
        <f>SUM(C6:C8)</f>
        <v>7366</v>
      </c>
      <c r="D5" s="748">
        <f>SUM(D6:D8)</f>
        <v>7403</v>
      </c>
      <c r="E5" s="749">
        <f t="shared" ref="E5:E10" si="0">D5/B5</f>
        <v>1.01</v>
      </c>
      <c r="F5" s="750">
        <f t="shared" ref="F5:F10" si="1">D5/C5</f>
        <v>1.005</v>
      </c>
      <c r="H5" s="751"/>
      <c r="I5" s="751"/>
      <c r="J5" s="764"/>
    </row>
    <row r="6" ht="24" customHeight="1" spans="1:10">
      <c r="A6" s="752" t="s">
        <v>725</v>
      </c>
      <c r="B6" s="725">
        <v>7321</v>
      </c>
      <c r="C6" s="725">
        <v>7366</v>
      </c>
      <c r="D6" s="725">
        <v>7378</v>
      </c>
      <c r="E6" s="753">
        <f t="shared" si="0"/>
        <v>1.01</v>
      </c>
      <c r="F6" s="754">
        <f t="shared" si="1"/>
        <v>1.0016</v>
      </c>
      <c r="H6" s="755"/>
      <c r="I6" s="758"/>
      <c r="J6" s="765"/>
    </row>
    <row r="7" ht="24" customHeight="1" spans="1:10">
      <c r="A7" s="752" t="s">
        <v>726</v>
      </c>
      <c r="B7" s="725"/>
      <c r="C7" s="725"/>
      <c r="D7" s="725">
        <v>11</v>
      </c>
      <c r="E7" s="753"/>
      <c r="F7" s="754"/>
      <c r="H7" s="755"/>
      <c r="I7" s="758"/>
      <c r="J7" s="765"/>
    </row>
    <row r="8" ht="24" customHeight="1" spans="1:10">
      <c r="A8" s="752" t="s">
        <v>727</v>
      </c>
      <c r="B8" s="725">
        <v>10</v>
      </c>
      <c r="C8" s="725"/>
      <c r="D8" s="725">
        <v>14</v>
      </c>
      <c r="E8" s="753">
        <f t="shared" si="0"/>
        <v>1.4</v>
      </c>
      <c r="F8" s="754"/>
      <c r="H8" s="755"/>
      <c r="I8" s="758"/>
      <c r="J8" s="765"/>
    </row>
    <row r="9" ht="24" customHeight="1" spans="1:10">
      <c r="A9" s="747" t="s">
        <v>728</v>
      </c>
      <c r="B9" s="748">
        <f>SUM(B10:B12)</f>
        <v>11399</v>
      </c>
      <c r="C9" s="748">
        <f>SUM(C10:C12)</f>
        <v>11076</v>
      </c>
      <c r="D9" s="748">
        <f>SUM(D10:D12)</f>
        <v>11116</v>
      </c>
      <c r="E9" s="749">
        <f t="shared" si="0"/>
        <v>0.98</v>
      </c>
      <c r="F9" s="750">
        <f t="shared" si="1"/>
        <v>1.0036</v>
      </c>
      <c r="H9" s="755"/>
      <c r="I9" s="758"/>
      <c r="J9" s="765"/>
    </row>
    <row r="10" ht="24" customHeight="1" spans="1:10">
      <c r="A10" s="752" t="s">
        <v>725</v>
      </c>
      <c r="B10" s="725">
        <v>11399</v>
      </c>
      <c r="C10" s="725">
        <v>10950</v>
      </c>
      <c r="D10" s="725">
        <v>10992</v>
      </c>
      <c r="E10" s="753">
        <f t="shared" si="0"/>
        <v>0.96</v>
      </c>
      <c r="F10" s="754">
        <f t="shared" si="1"/>
        <v>1.0038</v>
      </c>
      <c r="H10" s="751"/>
      <c r="I10" s="751"/>
      <c r="J10" s="764"/>
    </row>
    <row r="11" ht="24" customHeight="1" spans="1:10">
      <c r="A11" s="752" t="s">
        <v>726</v>
      </c>
      <c r="B11" s="725"/>
      <c r="C11" s="725"/>
      <c r="D11" s="725">
        <v>0</v>
      </c>
      <c r="E11" s="753"/>
      <c r="F11" s="754"/>
      <c r="H11" s="755"/>
      <c r="I11" s="758"/>
      <c r="J11" s="765"/>
    </row>
    <row r="12" ht="24" customHeight="1" spans="1:10">
      <c r="A12" s="752" t="s">
        <v>727</v>
      </c>
      <c r="B12" s="725"/>
      <c r="C12" s="725">
        <v>126</v>
      </c>
      <c r="D12" s="725">
        <v>124</v>
      </c>
      <c r="E12" s="753"/>
      <c r="F12" s="754">
        <f t="shared" ref="F12:F14" si="2">D12/C12</f>
        <v>0.9841</v>
      </c>
      <c r="H12" s="755"/>
      <c r="I12" s="758"/>
      <c r="J12" s="765"/>
    </row>
    <row r="13" ht="24" customHeight="1" spans="1:10">
      <c r="A13" s="747" t="s">
        <v>729</v>
      </c>
      <c r="B13" s="748">
        <f>SUM(B14:B20)</f>
        <v>568</v>
      </c>
      <c r="C13" s="748">
        <f>SUM(C14:C20)</f>
        <v>671</v>
      </c>
      <c r="D13" s="748">
        <f>SUM(D14:D20)</f>
        <v>706</v>
      </c>
      <c r="E13" s="749">
        <f>D13/B13</f>
        <v>1.24</v>
      </c>
      <c r="F13" s="750">
        <f t="shared" si="2"/>
        <v>1.0522</v>
      </c>
      <c r="H13" s="755"/>
      <c r="I13" s="758"/>
      <c r="J13" s="765"/>
    </row>
    <row r="14" ht="24" customHeight="1" spans="1:10">
      <c r="A14" s="752" t="s">
        <v>725</v>
      </c>
      <c r="B14" s="725">
        <v>568</v>
      </c>
      <c r="C14" s="725">
        <v>671</v>
      </c>
      <c r="D14" s="725">
        <v>519</v>
      </c>
      <c r="E14" s="753">
        <f>D14/B14</f>
        <v>0.91</v>
      </c>
      <c r="F14" s="754">
        <f t="shared" si="2"/>
        <v>0.7735</v>
      </c>
      <c r="H14" s="751"/>
      <c r="I14" s="751"/>
      <c r="J14" s="764"/>
    </row>
    <row r="15" ht="30" customHeight="1" spans="1:10">
      <c r="A15" s="756" t="s">
        <v>730</v>
      </c>
      <c r="B15" s="725"/>
      <c r="C15" s="725"/>
      <c r="D15" s="725">
        <v>29</v>
      </c>
      <c r="E15" s="753"/>
      <c r="F15" s="754"/>
      <c r="H15" s="751"/>
      <c r="I15" s="751"/>
      <c r="J15" s="764"/>
    </row>
    <row r="16" ht="24" customHeight="1" spans="1:10">
      <c r="A16" s="756" t="s">
        <v>731</v>
      </c>
      <c r="B16" s="725"/>
      <c r="C16" s="725"/>
      <c r="D16" s="725">
        <v>103</v>
      </c>
      <c r="E16" s="753"/>
      <c r="F16" s="754"/>
      <c r="H16" s="751"/>
      <c r="I16" s="751"/>
      <c r="J16" s="764"/>
    </row>
    <row r="17" ht="24" customHeight="1" spans="1:10">
      <c r="A17" s="752" t="s">
        <v>732</v>
      </c>
      <c r="B17" s="725"/>
      <c r="C17" s="725"/>
      <c r="D17" s="725">
        <v>11</v>
      </c>
      <c r="E17" s="753"/>
      <c r="F17" s="754"/>
      <c r="H17" s="751"/>
      <c r="I17" s="751"/>
      <c r="J17" s="764"/>
    </row>
    <row r="18" ht="24" customHeight="1" spans="1:10">
      <c r="A18" s="752" t="s">
        <v>733</v>
      </c>
      <c r="B18" s="725"/>
      <c r="C18" s="725"/>
      <c r="D18" s="725">
        <v>9</v>
      </c>
      <c r="E18" s="753"/>
      <c r="F18" s="754"/>
      <c r="H18" s="751"/>
      <c r="I18" s="751"/>
      <c r="J18" s="764"/>
    </row>
    <row r="19" ht="24" customHeight="1" spans="1:10">
      <c r="A19" s="752" t="s">
        <v>734</v>
      </c>
      <c r="B19" s="725"/>
      <c r="C19" s="725"/>
      <c r="D19" s="725"/>
      <c r="E19" s="757">
        <v>0</v>
      </c>
      <c r="F19" s="754"/>
      <c r="H19" s="755"/>
      <c r="I19" s="758"/>
      <c r="J19" s="765"/>
    </row>
    <row r="20" ht="24" customHeight="1" spans="1:10">
      <c r="A20" s="752" t="s">
        <v>735</v>
      </c>
      <c r="B20" s="725"/>
      <c r="C20" s="725"/>
      <c r="D20" s="725">
        <v>35</v>
      </c>
      <c r="E20" s="753"/>
      <c r="F20" s="754"/>
      <c r="H20" s="755"/>
      <c r="I20" s="758"/>
      <c r="J20" s="765"/>
    </row>
    <row r="21" ht="24" customHeight="1" spans="1:10">
      <c r="A21" s="747" t="s">
        <v>736</v>
      </c>
      <c r="B21" s="748">
        <f>SUM(B22:B24)</f>
        <v>871</v>
      </c>
      <c r="C21" s="748">
        <f>SUM(C22:C24)</f>
        <v>881</v>
      </c>
      <c r="D21" s="748">
        <f>SUM(D22:D24)</f>
        <v>849</v>
      </c>
      <c r="E21" s="749">
        <f t="shared" ref="E21:E26" si="3">D21/B21</f>
        <v>0.97</v>
      </c>
      <c r="F21" s="750">
        <f t="shared" ref="F21:F26" si="4">D21/C21</f>
        <v>0.9637</v>
      </c>
      <c r="H21" s="755"/>
      <c r="I21" s="758"/>
      <c r="J21" s="765"/>
    </row>
    <row r="22" ht="24" customHeight="1" spans="1:10">
      <c r="A22" s="752" t="s">
        <v>725</v>
      </c>
      <c r="B22" s="725">
        <v>600</v>
      </c>
      <c r="C22" s="725">
        <v>482</v>
      </c>
      <c r="D22" s="725">
        <v>537</v>
      </c>
      <c r="E22" s="753">
        <f t="shared" si="3"/>
        <v>0.9</v>
      </c>
      <c r="F22" s="754">
        <f t="shared" si="4"/>
        <v>1.1141</v>
      </c>
      <c r="H22" s="755"/>
      <c r="I22" s="758"/>
      <c r="J22" s="765"/>
    </row>
    <row r="23" ht="24" customHeight="1" spans="1:10">
      <c r="A23" s="752" t="s">
        <v>726</v>
      </c>
      <c r="B23" s="725"/>
      <c r="C23" s="725"/>
      <c r="D23" s="725">
        <v>0</v>
      </c>
      <c r="E23" s="753"/>
      <c r="F23" s="754"/>
      <c r="H23" s="755"/>
      <c r="I23" s="758"/>
      <c r="J23" s="765"/>
    </row>
    <row r="24" ht="24" customHeight="1" spans="1:10">
      <c r="A24" s="752" t="s">
        <v>727</v>
      </c>
      <c r="B24" s="725">
        <v>271</v>
      </c>
      <c r="C24" s="725">
        <v>399</v>
      </c>
      <c r="D24" s="725">
        <v>312</v>
      </c>
      <c r="E24" s="753"/>
      <c r="F24" s="754">
        <f t="shared" si="4"/>
        <v>0.782</v>
      </c>
      <c r="H24" s="755"/>
      <c r="I24" s="758"/>
      <c r="J24" s="766"/>
    </row>
    <row r="25" ht="24" customHeight="1" spans="1:10">
      <c r="A25" s="747" t="s">
        <v>737</v>
      </c>
      <c r="B25" s="748">
        <f>SUM(B26:B28)</f>
        <v>558</v>
      </c>
      <c r="C25" s="748">
        <f>SUM(C26:C28)</f>
        <v>454</v>
      </c>
      <c r="D25" s="748">
        <f>SUM(D26:D28)</f>
        <v>0</v>
      </c>
      <c r="E25" s="749">
        <f t="shared" si="3"/>
        <v>0</v>
      </c>
      <c r="F25" s="750">
        <f t="shared" si="4"/>
        <v>0</v>
      </c>
      <c r="H25" s="758"/>
      <c r="I25" s="758"/>
      <c r="J25" s="765"/>
    </row>
    <row r="26" ht="24" customHeight="1" spans="1:10">
      <c r="A26" s="752" t="s">
        <v>725</v>
      </c>
      <c r="B26" s="759">
        <v>555</v>
      </c>
      <c r="C26" s="759">
        <v>451</v>
      </c>
      <c r="D26" s="725"/>
      <c r="E26" s="753">
        <f t="shared" si="3"/>
        <v>0</v>
      </c>
      <c r="F26" s="754">
        <f t="shared" si="4"/>
        <v>0</v>
      </c>
      <c r="H26" s="751"/>
      <c r="I26" s="751"/>
      <c r="J26" s="764"/>
    </row>
    <row r="27" ht="24" customHeight="1" spans="1:10">
      <c r="A27" s="752" t="s">
        <v>726</v>
      </c>
      <c r="B27" s="725"/>
      <c r="C27" s="725"/>
      <c r="D27" s="725"/>
      <c r="E27" s="753"/>
      <c r="F27" s="754"/>
      <c r="H27" s="755"/>
      <c r="I27" s="758"/>
      <c r="J27" s="765"/>
    </row>
    <row r="28" ht="24" customHeight="1" spans="1:10">
      <c r="A28" s="752" t="s">
        <v>727</v>
      </c>
      <c r="B28" s="725">
        <v>3</v>
      </c>
      <c r="C28" s="725">
        <v>3</v>
      </c>
      <c r="D28" s="725"/>
      <c r="E28" s="753"/>
      <c r="F28" s="754">
        <f t="shared" ref="F28:F30" si="5">D28/C28</f>
        <v>0</v>
      </c>
      <c r="H28" s="755"/>
      <c r="I28" s="758"/>
      <c r="J28" s="765"/>
    </row>
    <row r="29" ht="24" customHeight="1" spans="1:10">
      <c r="A29" s="747" t="s">
        <v>738</v>
      </c>
      <c r="B29" s="748">
        <f>SUM(B30:B34)</f>
        <v>4766</v>
      </c>
      <c r="C29" s="748">
        <f>SUM(C30:C34)</f>
        <v>5053</v>
      </c>
      <c r="D29" s="748">
        <f>SUM(D30:D34)</f>
        <v>4994</v>
      </c>
      <c r="E29" s="749">
        <f t="shared" ref="E29:E36" si="6">D29/B29</f>
        <v>1.05</v>
      </c>
      <c r="F29" s="750">
        <f t="shared" si="5"/>
        <v>0.9883</v>
      </c>
      <c r="H29" s="758"/>
      <c r="I29" s="758"/>
      <c r="J29" s="765"/>
    </row>
    <row r="30" ht="24" customHeight="1" spans="1:10">
      <c r="A30" s="752" t="s">
        <v>725</v>
      </c>
      <c r="B30" s="725">
        <v>4760</v>
      </c>
      <c r="C30" s="725">
        <v>5047</v>
      </c>
      <c r="D30" s="725">
        <v>4618</v>
      </c>
      <c r="E30" s="753">
        <f t="shared" si="6"/>
        <v>0.97</v>
      </c>
      <c r="F30" s="754">
        <f t="shared" si="5"/>
        <v>0.915</v>
      </c>
      <c r="H30" s="760"/>
      <c r="I30" s="767"/>
      <c r="J30" s="765"/>
    </row>
    <row r="31" ht="24" customHeight="1" spans="1:10">
      <c r="A31" s="752" t="s">
        <v>739</v>
      </c>
      <c r="B31" s="725"/>
      <c r="C31" s="725"/>
      <c r="D31" s="725">
        <v>221</v>
      </c>
      <c r="E31" s="753"/>
      <c r="F31" s="754"/>
      <c r="H31" s="760"/>
      <c r="I31" s="767"/>
      <c r="J31" s="765"/>
    </row>
    <row r="32" ht="24" customHeight="1" spans="1:10">
      <c r="A32" s="761" t="s">
        <v>740</v>
      </c>
      <c r="B32" s="725"/>
      <c r="C32" s="725"/>
      <c r="D32" s="725">
        <v>150</v>
      </c>
      <c r="E32" s="753"/>
      <c r="F32" s="754"/>
      <c r="H32" s="760"/>
      <c r="I32" s="767"/>
      <c r="J32" s="765"/>
    </row>
    <row r="33" ht="24" customHeight="1" spans="1:10">
      <c r="A33" s="752" t="s">
        <v>741</v>
      </c>
      <c r="B33" s="725"/>
      <c r="C33" s="725"/>
      <c r="D33" s="725"/>
      <c r="E33" s="753"/>
      <c r="F33" s="754"/>
      <c r="H33" s="751"/>
      <c r="I33" s="768"/>
      <c r="J33" s="764"/>
    </row>
    <row r="34" ht="24" customHeight="1" spans="1:10">
      <c r="A34" s="752" t="s">
        <v>742</v>
      </c>
      <c r="B34" s="725">
        <v>6</v>
      </c>
      <c r="C34" s="725">
        <v>6</v>
      </c>
      <c r="D34" s="725">
        <v>5</v>
      </c>
      <c r="E34" s="753">
        <f t="shared" si="6"/>
        <v>0.83</v>
      </c>
      <c r="F34" s="754">
        <f t="shared" ref="F34:F36" si="7">D34/C34</f>
        <v>0.8333</v>
      </c>
      <c r="H34" s="755"/>
      <c r="I34" s="767"/>
      <c r="J34" s="764"/>
    </row>
    <row r="35" ht="24" customHeight="1" spans="1:10">
      <c r="A35" s="762" t="s">
        <v>743</v>
      </c>
      <c r="B35" s="748">
        <f>SUM(B36:B38)</f>
        <v>25493</v>
      </c>
      <c r="C35" s="748">
        <f>SUM(C36:C38)</f>
        <v>25501</v>
      </c>
      <c r="D35" s="748">
        <f>SUM(D36:D38)</f>
        <v>25068</v>
      </c>
      <c r="E35" s="749">
        <f t="shared" si="6"/>
        <v>0.98</v>
      </c>
      <c r="F35" s="750">
        <f t="shared" si="7"/>
        <v>0.983</v>
      </c>
      <c r="H35" s="755"/>
      <c r="I35" s="767"/>
      <c r="J35" s="764"/>
    </row>
    <row r="36" ht="24" customHeight="1" spans="1:10">
      <c r="A36" s="752" t="s">
        <v>725</v>
      </c>
      <c r="B36" s="725">
        <v>25203</v>
      </c>
      <c r="C36" s="725">
        <v>24967</v>
      </c>
      <c r="D36" s="725">
        <f>D30+D26+D22+D14+D6+D10</f>
        <v>24044</v>
      </c>
      <c r="E36" s="753">
        <f t="shared" si="6"/>
        <v>0.95</v>
      </c>
      <c r="F36" s="754">
        <f t="shared" si="7"/>
        <v>0.963</v>
      </c>
      <c r="H36" s="755"/>
      <c r="I36" s="767"/>
      <c r="J36" s="765"/>
    </row>
    <row r="37" ht="24" customHeight="1" spans="1:10">
      <c r="A37" s="752" t="s">
        <v>726</v>
      </c>
      <c r="B37" s="725">
        <f>B32+B31+B27+B18+B17+B16+B15+B7</f>
        <v>0</v>
      </c>
      <c r="C37" s="725">
        <f>C32+C31+C27+C18+C17+C16+C15+C7</f>
        <v>0</v>
      </c>
      <c r="D37" s="725">
        <f>D32+D31+D27+D18+D17+D16+D15+D7</f>
        <v>534</v>
      </c>
      <c r="E37" s="752"/>
      <c r="F37" s="752"/>
      <c r="H37" s="760"/>
      <c r="I37" s="767"/>
      <c r="J37" s="765"/>
    </row>
    <row r="38" ht="24" customHeight="1" spans="1:10">
      <c r="A38" s="752" t="s">
        <v>727</v>
      </c>
      <c r="B38" s="725">
        <v>290</v>
      </c>
      <c r="C38" s="725">
        <v>534</v>
      </c>
      <c r="D38" s="725">
        <f>D34+D28+D24+D20+D12+D8</f>
        <v>490</v>
      </c>
      <c r="E38" s="753">
        <f>D38/B38</f>
        <v>1.69</v>
      </c>
      <c r="F38" s="754">
        <f>D38/C38</f>
        <v>0.9176</v>
      </c>
      <c r="H38" s="751"/>
      <c r="I38" s="751"/>
      <c r="J38" s="764"/>
    </row>
    <row r="39" ht="14.25" spans="8:10">
      <c r="H39" s="755"/>
      <c r="I39" s="758"/>
      <c r="J39" s="765"/>
    </row>
    <row r="40" ht="14.25" spans="8:10">
      <c r="H40" s="755"/>
      <c r="I40" s="758"/>
      <c r="J40" s="765"/>
    </row>
    <row r="41" ht="14.25" spans="8:10">
      <c r="H41" s="755"/>
      <c r="I41" s="758"/>
      <c r="J41" s="765"/>
    </row>
    <row r="42" spans="8:10">
      <c r="H42" s="758"/>
      <c r="I42" s="758"/>
      <c r="J42" s="765"/>
    </row>
    <row r="43" ht="14.25" spans="8:10">
      <c r="H43" s="755"/>
      <c r="I43" s="758"/>
      <c r="J43" s="765"/>
    </row>
    <row r="44" spans="8:10">
      <c r="H44" s="751"/>
      <c r="I44" s="751"/>
      <c r="J44" s="764"/>
    </row>
    <row r="45" spans="8:10">
      <c r="H45" s="758"/>
      <c r="I45" s="758"/>
      <c r="J45" s="765"/>
    </row>
    <row r="46" spans="8:10">
      <c r="H46" s="758"/>
      <c r="I46" s="758"/>
      <c r="J46" s="765"/>
    </row>
    <row r="47" spans="8:10">
      <c r="H47" s="758"/>
      <c r="I47" s="758"/>
      <c r="J47" s="765"/>
    </row>
    <row r="48" spans="8:10">
      <c r="H48" s="742"/>
      <c r="I48" s="742"/>
      <c r="J48" s="742"/>
    </row>
    <row r="49" spans="8:10">
      <c r="H49" s="742"/>
      <c r="I49" s="742"/>
      <c r="J49" s="742"/>
    </row>
    <row r="50" spans="8:10">
      <c r="H50" s="742"/>
      <c r="I50" s="742"/>
      <c r="J50" s="742"/>
    </row>
    <row r="51" spans="8:10">
      <c r="H51" s="742"/>
      <c r="I51" s="742"/>
      <c r="J51" s="742"/>
    </row>
  </sheetData>
  <mergeCells count="2">
    <mergeCell ref="A2:F2"/>
    <mergeCell ref="A3:F3"/>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&amp;P+24 页，共 &amp;N+50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M30"/>
  <sheetViews>
    <sheetView showZeros="0" workbookViewId="0">
      <selection activeCell="K18" sqref="K18"/>
    </sheetView>
  </sheetViews>
  <sheetFormatPr defaultColWidth="8.875" defaultRowHeight="13.5"/>
  <cols>
    <col min="1" max="1" width="33.625" style="496" customWidth="1"/>
    <col min="2" max="6" width="11.625" style="496" customWidth="1"/>
    <col min="7" max="8" width="8.875" style="496"/>
    <col min="9" max="9" width="30.875" style="496" customWidth="1"/>
    <col min="10" max="12" width="15.625" style="496" customWidth="1"/>
    <col min="13" max="16384" width="8.875" style="496"/>
  </cols>
  <sheetData>
    <row r="1" ht="18.95" customHeight="1" spans="1:7">
      <c r="A1" s="510" t="s">
        <v>744</v>
      </c>
      <c r="G1" s="428"/>
    </row>
    <row r="2" ht="29.1" customHeight="1" spans="1:8">
      <c r="A2" s="497" t="s">
        <v>745</v>
      </c>
      <c r="B2" s="498"/>
      <c r="C2" s="498"/>
      <c r="D2" s="498"/>
      <c r="E2" s="498"/>
      <c r="F2" s="498"/>
      <c r="G2" s="428"/>
      <c r="H2" s="499"/>
    </row>
    <row r="3" ht="14.25" customHeight="1" spans="1:13">
      <c r="A3" s="500" t="s">
        <v>2</v>
      </c>
      <c r="B3" s="500"/>
      <c r="C3" s="500"/>
      <c r="D3" s="500"/>
      <c r="E3" s="500"/>
      <c r="F3" s="500"/>
      <c r="G3" s="428"/>
      <c r="H3" s="719"/>
      <c r="I3" s="722"/>
      <c r="J3" s="722"/>
      <c r="K3" s="722"/>
      <c r="L3" s="722"/>
      <c r="M3" s="722"/>
    </row>
    <row r="4" s="495" customFormat="1" ht="60" customHeight="1" spans="1:13">
      <c r="A4" s="501" t="s">
        <v>3</v>
      </c>
      <c r="B4" s="502" t="s">
        <v>4</v>
      </c>
      <c r="C4" s="502" t="s">
        <v>5</v>
      </c>
      <c r="D4" s="502" t="s">
        <v>6</v>
      </c>
      <c r="E4" s="502" t="s">
        <v>7</v>
      </c>
      <c r="F4" s="502" t="s">
        <v>8</v>
      </c>
      <c r="G4" s="428"/>
      <c r="H4" s="719"/>
      <c r="I4" s="726"/>
      <c r="J4" s="726"/>
      <c r="K4" s="726"/>
      <c r="L4" s="727"/>
      <c r="M4" s="728"/>
    </row>
    <row r="5" ht="30" customHeight="1" spans="1:13">
      <c r="A5" s="503" t="s">
        <v>746</v>
      </c>
      <c r="B5" s="720">
        <f>SUM(B7)</f>
        <v>4236</v>
      </c>
      <c r="C5" s="720">
        <f>SUM(C7)</f>
        <v>2905</v>
      </c>
      <c r="D5" s="720">
        <f>SUM(D7)</f>
        <v>3466</v>
      </c>
      <c r="E5" s="721">
        <f>D5/B5</f>
        <v>0.82</v>
      </c>
      <c r="F5" s="165">
        <f>D5/C5</f>
        <v>1.19</v>
      </c>
      <c r="G5" s="428"/>
      <c r="H5" s="722"/>
      <c r="I5" s="729"/>
      <c r="J5" s="730"/>
      <c r="K5" s="730"/>
      <c r="L5" s="731"/>
      <c r="M5" s="722"/>
    </row>
    <row r="6" ht="30" customHeight="1" spans="1:13">
      <c r="A6" s="439" t="s">
        <v>747</v>
      </c>
      <c r="B6" s="723">
        <v>338</v>
      </c>
      <c r="C6" s="506">
        <v>-992</v>
      </c>
      <c r="D6" s="506">
        <v>-432</v>
      </c>
      <c r="E6" s="724">
        <f t="shared" ref="E6:E25" si="0">D6/B6</f>
        <v>-1.28</v>
      </c>
      <c r="F6" s="169">
        <f t="shared" ref="F6:F25" si="1">D6/C6</f>
        <v>0.44</v>
      </c>
      <c r="G6" s="428"/>
      <c r="H6" s="722"/>
      <c r="I6" s="415"/>
      <c r="J6" s="732"/>
      <c r="K6" s="722"/>
      <c r="L6" s="733"/>
      <c r="M6" s="722"/>
    </row>
    <row r="7" ht="30" customHeight="1" spans="1:13">
      <c r="A7" s="439" t="s">
        <v>748</v>
      </c>
      <c r="B7" s="723">
        <f>B6+3898</f>
        <v>4236</v>
      </c>
      <c r="C7" s="723">
        <v>2905</v>
      </c>
      <c r="D7" s="723">
        <v>3466</v>
      </c>
      <c r="E7" s="724">
        <f t="shared" si="0"/>
        <v>0.82</v>
      </c>
      <c r="F7" s="169">
        <f t="shared" si="1"/>
        <v>1.19</v>
      </c>
      <c r="G7" s="428"/>
      <c r="H7" s="719"/>
      <c r="I7" s="415"/>
      <c r="J7" s="732"/>
      <c r="K7" s="722"/>
      <c r="L7" s="733"/>
      <c r="M7" s="722"/>
    </row>
    <row r="8" ht="30" customHeight="1" spans="1:13">
      <c r="A8" s="503" t="s">
        <v>749</v>
      </c>
      <c r="B8" s="720">
        <f>SUM(B10)</f>
        <v>14360</v>
      </c>
      <c r="C8" s="720">
        <f>SUM(C10)</f>
        <v>14119</v>
      </c>
      <c r="D8" s="720">
        <f>SUM(D10)</f>
        <v>14512</v>
      </c>
      <c r="E8" s="721">
        <f t="shared" si="0"/>
        <v>1.01</v>
      </c>
      <c r="F8" s="165">
        <f t="shared" si="1"/>
        <v>1.03</v>
      </c>
      <c r="G8" s="428"/>
      <c r="H8" s="722"/>
      <c r="I8" s="729"/>
      <c r="J8" s="730"/>
      <c r="K8" s="730"/>
      <c r="L8" s="731"/>
      <c r="M8" s="722"/>
    </row>
    <row r="9" ht="30" customHeight="1" spans="1:13">
      <c r="A9" s="439" t="s">
        <v>747</v>
      </c>
      <c r="B9" s="723">
        <v>2298</v>
      </c>
      <c r="C9" s="723">
        <v>2057</v>
      </c>
      <c r="D9" s="723">
        <v>2449</v>
      </c>
      <c r="E9" s="724">
        <f t="shared" si="0"/>
        <v>1.07</v>
      </c>
      <c r="F9" s="169">
        <f t="shared" si="1"/>
        <v>1.19</v>
      </c>
      <c r="G9" s="428"/>
      <c r="H9" s="722"/>
      <c r="I9" s="415"/>
      <c r="J9" s="732"/>
      <c r="K9" s="722"/>
      <c r="L9" s="733"/>
      <c r="M9" s="722"/>
    </row>
    <row r="10" ht="30" customHeight="1" spans="1:13">
      <c r="A10" s="439" t="s">
        <v>748</v>
      </c>
      <c r="B10" s="723">
        <f>12062+B9</f>
        <v>14360</v>
      </c>
      <c r="C10" s="723">
        <v>14119</v>
      </c>
      <c r="D10" s="723">
        <v>14512</v>
      </c>
      <c r="E10" s="724">
        <f t="shared" si="0"/>
        <v>1.01</v>
      </c>
      <c r="F10" s="169">
        <f t="shared" si="1"/>
        <v>1.03</v>
      </c>
      <c r="G10" s="428"/>
      <c r="H10" s="719"/>
      <c r="I10" s="415"/>
      <c r="J10" s="732"/>
      <c r="K10" s="722"/>
      <c r="L10" s="733"/>
      <c r="M10" s="722"/>
    </row>
    <row r="11" ht="30" customHeight="1" spans="1:13">
      <c r="A11" s="503" t="s">
        <v>750</v>
      </c>
      <c r="B11" s="720">
        <f>SUM(B12:B13)</f>
        <v>0</v>
      </c>
      <c r="C11" s="720"/>
      <c r="D11" s="720"/>
      <c r="E11" s="724"/>
      <c r="F11" s="165"/>
      <c r="G11" s="428"/>
      <c r="H11" s="722"/>
      <c r="I11" s="729"/>
      <c r="J11" s="730"/>
      <c r="K11" s="730"/>
      <c r="L11" s="731"/>
      <c r="M11" s="722"/>
    </row>
    <row r="12" ht="30" customHeight="1" spans="1:13">
      <c r="A12" s="439" t="s">
        <v>747</v>
      </c>
      <c r="B12" s="723"/>
      <c r="C12" s="723"/>
      <c r="D12" s="723"/>
      <c r="E12" s="721"/>
      <c r="F12" s="165"/>
      <c r="G12" s="428"/>
      <c r="H12" s="722"/>
      <c r="I12" s="415"/>
      <c r="J12" s="734"/>
      <c r="K12" s="734"/>
      <c r="L12" s="733"/>
      <c r="M12" s="722"/>
    </row>
    <row r="13" ht="30" customHeight="1" spans="1:13">
      <c r="A13" s="439" t="s">
        <v>748</v>
      </c>
      <c r="B13" s="723"/>
      <c r="C13" s="723"/>
      <c r="D13" s="723"/>
      <c r="E13" s="721"/>
      <c r="F13" s="165"/>
      <c r="G13" s="428"/>
      <c r="H13" s="719"/>
      <c r="I13" s="415"/>
      <c r="J13" s="734"/>
      <c r="K13" s="734"/>
      <c r="L13" s="735"/>
      <c r="M13" s="722"/>
    </row>
    <row r="14" ht="30" customHeight="1" spans="1:13">
      <c r="A14" s="503" t="s">
        <v>751</v>
      </c>
      <c r="B14" s="720">
        <f>SUM(B15:B16)</f>
        <v>0</v>
      </c>
      <c r="C14" s="720"/>
      <c r="D14" s="720"/>
      <c r="E14" s="721"/>
      <c r="F14" s="165"/>
      <c r="G14" s="428"/>
      <c r="H14" s="722"/>
      <c r="I14" s="729"/>
      <c r="J14" s="730"/>
      <c r="K14" s="730"/>
      <c r="L14" s="731"/>
      <c r="M14" s="722"/>
    </row>
    <row r="15" ht="30" customHeight="1" spans="1:13">
      <c r="A15" s="439" t="s">
        <v>747</v>
      </c>
      <c r="B15" s="723"/>
      <c r="C15" s="723"/>
      <c r="D15" s="723"/>
      <c r="E15" s="721"/>
      <c r="F15" s="165"/>
      <c r="G15" s="428"/>
      <c r="H15" s="722"/>
      <c r="I15" s="415"/>
      <c r="J15" s="734"/>
      <c r="K15" s="734"/>
      <c r="L15" s="733"/>
      <c r="M15" s="722"/>
    </row>
    <row r="16" ht="30" customHeight="1" spans="1:13">
      <c r="A16" s="439" t="s">
        <v>748</v>
      </c>
      <c r="B16" s="723"/>
      <c r="C16" s="723"/>
      <c r="D16" s="723"/>
      <c r="E16" s="721"/>
      <c r="F16" s="165"/>
      <c r="G16" s="428"/>
      <c r="H16" s="719"/>
      <c r="I16" s="415"/>
      <c r="J16" s="734"/>
      <c r="K16" s="734"/>
      <c r="L16" s="733"/>
      <c r="M16" s="722"/>
    </row>
    <row r="17" ht="30" customHeight="1" spans="1:13">
      <c r="A17" s="503" t="s">
        <v>752</v>
      </c>
      <c r="B17" s="720">
        <f>SUM(B19)</f>
        <v>0</v>
      </c>
      <c r="C17" s="720">
        <f>SUM(C19)</f>
        <v>0</v>
      </c>
      <c r="D17" s="720"/>
      <c r="E17" s="721"/>
      <c r="F17" s="165"/>
      <c r="G17" s="428"/>
      <c r="H17" s="722"/>
      <c r="I17" s="729"/>
      <c r="J17" s="730"/>
      <c r="K17" s="730"/>
      <c r="L17" s="731"/>
      <c r="M17" s="722"/>
    </row>
    <row r="18" ht="30" customHeight="1" spans="1:13">
      <c r="A18" s="439" t="s">
        <v>747</v>
      </c>
      <c r="B18" s="725"/>
      <c r="C18" s="723"/>
      <c r="D18" s="723"/>
      <c r="E18" s="721"/>
      <c r="F18" s="165"/>
      <c r="G18" s="428"/>
      <c r="H18" s="722"/>
      <c r="I18" s="415"/>
      <c r="J18" s="734"/>
      <c r="K18" s="734"/>
      <c r="L18" s="733"/>
      <c r="M18" s="722"/>
    </row>
    <row r="19" ht="30" customHeight="1" spans="1:13">
      <c r="A19" s="439" t="s">
        <v>748</v>
      </c>
      <c r="B19" s="723"/>
      <c r="C19" s="723"/>
      <c r="D19" s="723"/>
      <c r="E19" s="721"/>
      <c r="F19" s="165"/>
      <c r="G19" s="428"/>
      <c r="H19" s="719"/>
      <c r="I19" s="415"/>
      <c r="J19" s="734"/>
      <c r="K19" s="734"/>
      <c r="L19" s="733"/>
      <c r="M19" s="722"/>
    </row>
    <row r="20" ht="30" customHeight="1" spans="1:13">
      <c r="A20" s="503" t="s">
        <v>753</v>
      </c>
      <c r="B20" s="720">
        <f>SUM(B22)</f>
        <v>17114</v>
      </c>
      <c r="C20" s="720">
        <f>SUM(C22)</f>
        <v>16841</v>
      </c>
      <c r="D20" s="720">
        <f>SUM(D22)</f>
        <v>17059</v>
      </c>
      <c r="E20" s="721">
        <f t="shared" si="0"/>
        <v>1</v>
      </c>
      <c r="F20" s="165">
        <f t="shared" si="1"/>
        <v>1.01</v>
      </c>
      <c r="G20" s="428"/>
      <c r="H20" s="722"/>
      <c r="I20" s="729"/>
      <c r="J20" s="730"/>
      <c r="K20" s="730"/>
      <c r="L20" s="731"/>
      <c r="M20" s="722"/>
    </row>
    <row r="21" ht="30" customHeight="1" spans="1:13">
      <c r="A21" s="439" t="s">
        <v>747</v>
      </c>
      <c r="B21" s="723">
        <v>2424</v>
      </c>
      <c r="C21" s="723">
        <v>2151</v>
      </c>
      <c r="D21" s="723">
        <v>2369</v>
      </c>
      <c r="E21" s="724">
        <f t="shared" si="0"/>
        <v>0.98</v>
      </c>
      <c r="F21" s="169">
        <f t="shared" si="1"/>
        <v>1.1</v>
      </c>
      <c r="G21" s="428"/>
      <c r="H21" s="722"/>
      <c r="I21" s="415"/>
      <c r="J21" s="732"/>
      <c r="K21" s="722"/>
      <c r="L21" s="733"/>
      <c r="M21" s="722"/>
    </row>
    <row r="22" ht="30" customHeight="1" spans="1:13">
      <c r="A22" s="439" t="s">
        <v>748</v>
      </c>
      <c r="B22" s="723">
        <f>14690+B21</f>
        <v>17114</v>
      </c>
      <c r="C22" s="723">
        <v>16841</v>
      </c>
      <c r="D22" s="723">
        <v>17059</v>
      </c>
      <c r="E22" s="724">
        <f t="shared" si="0"/>
        <v>1</v>
      </c>
      <c r="F22" s="169" t="s">
        <v>754</v>
      </c>
      <c r="G22" s="428"/>
      <c r="H22" s="719"/>
      <c r="I22" s="415"/>
      <c r="J22" s="732"/>
      <c r="K22" s="722"/>
      <c r="L22" s="733"/>
      <c r="M22" s="722"/>
    </row>
    <row r="23" ht="30" customHeight="1" spans="1:13">
      <c r="A23" s="450" t="s">
        <v>755</v>
      </c>
      <c r="B23" s="720">
        <f>SUM(B25)</f>
        <v>35710</v>
      </c>
      <c r="C23" s="720">
        <f>SUM(C25)</f>
        <v>33865</v>
      </c>
      <c r="D23" s="720">
        <f>SUM(D25)</f>
        <v>35037</v>
      </c>
      <c r="E23" s="721">
        <f t="shared" si="0"/>
        <v>0.98</v>
      </c>
      <c r="F23" s="165">
        <f t="shared" si="1"/>
        <v>1.03</v>
      </c>
      <c r="G23" s="428"/>
      <c r="H23" s="722"/>
      <c r="I23" s="736"/>
      <c r="J23" s="730"/>
      <c r="K23" s="730"/>
      <c r="L23" s="731"/>
      <c r="M23" s="722"/>
    </row>
    <row r="24" ht="30" customHeight="1" spans="1:13">
      <c r="A24" s="439" t="s">
        <v>747</v>
      </c>
      <c r="B24" s="723">
        <f>B6+B9+B12+B15+B18+B21</f>
        <v>5060</v>
      </c>
      <c r="C24" s="723">
        <f>C6+C9+C12+C15+C18+C21</f>
        <v>3216</v>
      </c>
      <c r="D24" s="723">
        <v>4386</v>
      </c>
      <c r="E24" s="724">
        <f t="shared" si="0"/>
        <v>0.87</v>
      </c>
      <c r="F24" s="169">
        <f t="shared" si="1"/>
        <v>1.36</v>
      </c>
      <c r="G24" s="428"/>
      <c r="H24" s="722"/>
      <c r="I24" s="415"/>
      <c r="J24" s="732"/>
      <c r="K24" s="722"/>
      <c r="L24" s="733"/>
      <c r="M24" s="722"/>
    </row>
    <row r="25" ht="30" customHeight="1" spans="1:13">
      <c r="A25" s="439" t="s">
        <v>748</v>
      </c>
      <c r="B25" s="723">
        <f>B7+B10+B13+B16+B19+B22</f>
        <v>35710</v>
      </c>
      <c r="C25" s="723">
        <f>C7+C10+C13+C16+C19+C22</f>
        <v>33865</v>
      </c>
      <c r="D25" s="723">
        <f>D7+D10+D13+D16+D19+D22</f>
        <v>35037</v>
      </c>
      <c r="E25" s="724">
        <f t="shared" si="0"/>
        <v>0.98</v>
      </c>
      <c r="F25" s="169">
        <f t="shared" si="1"/>
        <v>1.03</v>
      </c>
      <c r="G25" s="428"/>
      <c r="H25" s="719"/>
      <c r="I25" s="415"/>
      <c r="J25" s="732"/>
      <c r="K25" s="722"/>
      <c r="L25" s="733"/>
      <c r="M25" s="722"/>
    </row>
    <row r="26" spans="7:13">
      <c r="G26" s="428"/>
      <c r="H26" s="722"/>
      <c r="I26" s="722"/>
      <c r="J26" s="722"/>
      <c r="K26" s="722"/>
      <c r="L26" s="722"/>
      <c r="M26" s="722"/>
    </row>
    <row r="27" spans="8:13">
      <c r="H27" s="722"/>
      <c r="I27" s="722"/>
      <c r="J27" s="722"/>
      <c r="K27" s="722"/>
      <c r="L27" s="722"/>
      <c r="M27" s="722"/>
    </row>
    <row r="28" spans="8:13">
      <c r="H28" s="722"/>
      <c r="I28" s="722"/>
      <c r="J28" s="722"/>
      <c r="K28" s="722"/>
      <c r="L28" s="722"/>
      <c r="M28" s="722"/>
    </row>
    <row r="29" spans="8:13">
      <c r="H29" s="722"/>
      <c r="I29" s="722"/>
      <c r="J29" s="722"/>
      <c r="K29" s="722"/>
      <c r="L29" s="722"/>
      <c r="M29" s="722"/>
    </row>
    <row r="30" spans="8:13">
      <c r="H30" s="722"/>
      <c r="I30" s="722"/>
      <c r="J30" s="722"/>
      <c r="K30" s="722"/>
      <c r="L30" s="722"/>
      <c r="M30" s="722"/>
    </row>
  </sheetData>
  <mergeCells count="2">
    <mergeCell ref="A2:F2"/>
    <mergeCell ref="A3:F3"/>
  </mergeCells>
  <printOptions horizontalCentered="1"/>
  <pageMargins left="0.944444444444444" right="0.944444444444444" top="0.393055555555556" bottom="0.393055555555556" header="0.196527777777778" footer="0.196527777777778"/>
  <pageSetup paperSize="9" scale="80" fitToHeight="0" orientation="portrait" useFirstPageNumber="1"/>
  <headerFooter alignWithMargins="0">
    <oddFooter>&amp;C第 &amp;P+25 页，共 &amp;N+50 页</oddFooter>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75</vt:i4>
      </vt:variant>
    </vt:vector>
  </HeadingPairs>
  <TitlesOfParts>
    <vt:vector size="75" baseType="lpstr">
      <vt:lpstr>（表一）2019年公共收入</vt:lpstr>
      <vt:lpstr>（表二）2019年公共支出</vt:lpstr>
      <vt:lpstr>（表三）2019年基金收入</vt:lpstr>
      <vt:lpstr>（表四）2019年基金支出</vt:lpstr>
      <vt:lpstr>（表五--1）2019国有资本经营收入</vt:lpstr>
      <vt:lpstr>（表五--2）2019国有资本经营支出</vt:lpstr>
      <vt:lpstr>（表六）2019年社保基金收入</vt:lpstr>
      <vt:lpstr>（表七）2019年社保基金支出</vt:lpstr>
      <vt:lpstr>（表八）2019年社保基金结余</vt:lpstr>
      <vt:lpstr>（表九--1）2020年一般公共预算收入情况表</vt:lpstr>
      <vt:lpstr>（表九--2）2020年本级一般公共预算收入情况表 </vt:lpstr>
      <vt:lpstr>（表十--1）2020年一般公共预算支出情况表</vt:lpstr>
      <vt:lpstr>（表十--2）2020年本级一般公共预算支出情况表</vt:lpstr>
      <vt:lpstr>（表十--3）2020年本级一般公共预算基本支出情况表</vt:lpstr>
      <vt:lpstr>（表十--4）本级一般公共预算支出表（县对下转移支付项目）</vt:lpstr>
      <vt:lpstr>（表十-- 5）武定县分地区税收返还和转移支付预算表 </vt:lpstr>
      <vt:lpstr>（表十--6）本级“三公”经费预算财政拨款情况统计表</vt:lpstr>
      <vt:lpstr>（表十一）2020年政府预算支出经济分类情况表</vt:lpstr>
      <vt:lpstr>（表十二--1）2020年政府性基金预算收入情况表</vt:lpstr>
      <vt:lpstr>（表十二--2）2020年本级政府性基金预算收入情况表</vt:lpstr>
      <vt:lpstr>（表十三--1）2020年政府性基金预算支出情况表 </vt:lpstr>
      <vt:lpstr>（表十三--2）2020年本级政府性基金预算支出情况表</vt:lpstr>
      <vt:lpstr>（表十三--3）本级政府性基金支出表（对下转移支付）</vt:lpstr>
      <vt:lpstr>（表十四--1）国有资本经营收入预算情况表</vt:lpstr>
      <vt:lpstr>（表十四--2）国有资本经营支出预算情况表</vt:lpstr>
      <vt:lpstr>（表十四--3）本级国有资本经营收入预算情况表</vt:lpstr>
      <vt:lpstr>（表十四--4）本级国有资本经营支出预算情况表（公开到项）</vt:lpstr>
      <vt:lpstr>（表十四--5） 国有资本经营预算转移支付表（分乡镇）</vt:lpstr>
      <vt:lpstr>（表十四--6） 国有资本经营预算转移支付表（分项目）</vt:lpstr>
      <vt:lpstr>（表十五--1）2020年社会保险基金收入预算情况表</vt:lpstr>
      <vt:lpstr>（表十五--2）2020年本级社会保险基金收入预算情况表 </vt:lpstr>
      <vt:lpstr>（表十六--1）2020年社会保险基金支出预算情况表</vt:lpstr>
      <vt:lpstr>（表十六--2）2020年本级社会保险基金支出预算情况表 </vt:lpstr>
      <vt:lpstr>（表十七）2020年社会保险基金结余情况表</vt:lpstr>
      <vt:lpstr>（表十八--1）2019年地方政府债务限额和余额情况表</vt:lpstr>
      <vt:lpstr>（表十八--2）2019年地方政府一般债务余额情况表 </vt:lpstr>
      <vt:lpstr>（表十八--3）本级2019年地方政府一般债务余额情况表 </vt:lpstr>
      <vt:lpstr>（表十八--4）2019年地方政府专项债务余额情况表 </vt:lpstr>
      <vt:lpstr>（表十八--5）本级2019年地方政府专项债务余额情况表  </vt:lpstr>
      <vt:lpstr>（表十八--6）地方政府债券发行及还本付息情况表</vt:lpstr>
      <vt:lpstr>（表十八--7） 2020年本级政府专项债务限额和余额情况表</vt:lpstr>
      <vt:lpstr>（表十八--8） 2020年年初新增地方政府债券资金安排表</vt:lpstr>
      <vt:lpstr>（表十九）2019年地方政府债务投向情况表</vt:lpstr>
      <vt:lpstr>（表二十）2020年政府债务限额和余额情况表</vt:lpstr>
      <vt:lpstr>（表二十一）重大政策和重点项目绩效目标表</vt:lpstr>
      <vt:lpstr>（表二十二）重点工作情况解释说明汇总表</vt:lpstr>
      <vt:lpstr>一般公共预算收入表</vt:lpstr>
      <vt:lpstr>一般公共预算支出表</vt:lpstr>
      <vt:lpstr>一般公共预算本级收入表</vt:lpstr>
      <vt:lpstr>一般公共预算本级支出表</vt:lpstr>
      <vt:lpstr>一般公共预算本级基本支出表</vt:lpstr>
      <vt:lpstr>一般公共预算税收返还和转移支付表</vt:lpstr>
      <vt:lpstr>政府性基金收入表</vt:lpstr>
      <vt:lpstr>政府性基金支出表</vt:lpstr>
      <vt:lpstr>本级政府性基金支出表</vt:lpstr>
      <vt:lpstr>政府性基金转移支付表</vt:lpstr>
      <vt:lpstr>政府一般债务限额和余额情况表</vt:lpstr>
      <vt:lpstr>政府专项债务限额和余额情况表</vt:lpstr>
      <vt:lpstr>地方政府一般债务余额情况表</vt:lpstr>
      <vt:lpstr>地方政府专项债务余额情况表</vt:lpstr>
      <vt:lpstr>地方政府债券发行及还本 付息情况表</vt:lpstr>
      <vt:lpstr>地方政府债务限额提前下达情况表</vt:lpstr>
      <vt:lpstr>国有资本经营预算收入表</vt:lpstr>
      <vt:lpstr>国有资本经营预算支出表</vt:lpstr>
      <vt:lpstr>本级国有资本经营预算支出表</vt:lpstr>
      <vt:lpstr>国有资本经营预算转移支付表</vt:lpstr>
      <vt:lpstr>社会保险基金收入表</vt:lpstr>
      <vt:lpstr>社会保险基金支出表</vt:lpstr>
      <vt:lpstr>本级“三公”经费预算财政拨款情况统计表</vt:lpstr>
      <vt:lpstr>财政转移支付安排说明</vt:lpstr>
      <vt:lpstr>举借政府债务说明</vt:lpstr>
      <vt:lpstr>重大政策和重点项目绩效目标表</vt:lpstr>
      <vt:lpstr>重点工作情况解释说明汇总表</vt:lpstr>
      <vt:lpstr>公开空表说明</vt:lpstr>
      <vt:lpstr>取数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魚榽</cp:lastModifiedBy>
  <dcterms:created xsi:type="dcterms:W3CDTF">2006-02-13T05:15:00Z</dcterms:created>
  <cp:lastPrinted>2017-01-05T00:37:00Z</cp:lastPrinted>
  <dcterms:modified xsi:type="dcterms:W3CDTF">2020-10-14T08:33:21Z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